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3250" windowHeight="12570"/>
  </bookViews>
  <sheets>
    <sheet name="F1-4_2022 - Funcionario Gen " sheetId="4" r:id="rId1"/>
  </sheets>
  <externalReferences>
    <externalReference r:id="rId2"/>
  </externalReferenc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7" i="4"/>
  <c r="Q11"/>
  <c r="Q12"/>
  <c r="Q10"/>
  <c r="Q9"/>
  <c r="Q8"/>
  <c r="Q7"/>
  <c r="Q6"/>
  <c r="Q2"/>
  <c r="O12"/>
  <c r="O11"/>
  <c r="O10"/>
  <c r="O9"/>
  <c r="O8"/>
  <c r="O7"/>
  <c r="O6"/>
  <c r="O5"/>
  <c r="O3"/>
  <c r="O4"/>
  <c r="O2"/>
  <c r="N12"/>
  <c r="N11"/>
  <c r="N10"/>
  <c r="N9"/>
  <c r="N8"/>
  <c r="N7"/>
  <c r="N6"/>
  <c r="N5"/>
  <c r="N3"/>
  <c r="N4"/>
  <c r="N2"/>
  <c r="M11"/>
  <c r="M12"/>
  <c r="M10"/>
  <c r="M9"/>
  <c r="M8"/>
  <c r="M7"/>
  <c r="M6"/>
  <c r="M5"/>
  <c r="M4"/>
  <c r="M3"/>
  <c r="M2"/>
  <c r="L12"/>
  <c r="L11"/>
  <c r="L10"/>
  <c r="K10"/>
  <c r="K11"/>
  <c r="K12"/>
  <c r="L9"/>
  <c r="L8"/>
  <c r="L7"/>
  <c r="L6"/>
  <c r="L5"/>
  <c r="L3"/>
  <c r="L4"/>
  <c r="L2"/>
  <c r="K9"/>
  <c r="K8"/>
  <c r="K7"/>
  <c r="K6"/>
  <c r="K5"/>
  <c r="K3"/>
  <c r="K4"/>
  <c r="K2"/>
  <c r="J11"/>
  <c r="J12"/>
  <c r="J10"/>
  <c r="J9"/>
  <c r="J8"/>
  <c r="J7"/>
  <c r="J6"/>
  <c r="J5"/>
  <c r="J3"/>
  <c r="J4"/>
  <c r="J14"/>
  <c r="J15" s="1"/>
  <c r="J2"/>
  <c r="T5" l="1"/>
  <c r="T8" l="1"/>
  <c r="T6"/>
  <c r="T9"/>
  <c r="T11"/>
  <c r="I14"/>
  <c r="T2" l="1"/>
  <c r="T10"/>
  <c r="T12"/>
  <c r="T3" l="1"/>
  <c r="T4"/>
</calcChain>
</file>

<file path=xl/sharedStrings.xml><?xml version="1.0" encoding="utf-8"?>
<sst xmlns="http://schemas.openxmlformats.org/spreadsheetml/2006/main" count="65" uniqueCount="37">
  <si>
    <t>codigo_unidad</t>
  </si>
  <si>
    <t>denominacion_organismo_autonomo</t>
  </si>
  <si>
    <t>denominacion_puesto_trabajo</t>
  </si>
  <si>
    <t>clave_puestos_habilitados</t>
  </si>
  <si>
    <t>clave_puestos_prevencion_extencion_incendios</t>
  </si>
  <si>
    <t>grupo_puesto_trabajo</t>
  </si>
  <si>
    <t>nivel_complemento_destino</t>
  </si>
  <si>
    <t>numero_funcionarios</t>
  </si>
  <si>
    <t>sueldo_anual</t>
  </si>
  <si>
    <t>complemento_destino_anual</t>
  </si>
  <si>
    <t>complemento_especifico_anual</t>
  </si>
  <si>
    <t>pagas_extraordinarias_sueldo</t>
  </si>
  <si>
    <t>pagas_extraordinarias_complemento_destino</t>
  </si>
  <si>
    <t>pagas_adicionales_complemento_especifico</t>
  </si>
  <si>
    <t>productividad_fija</t>
  </si>
  <si>
    <t>otras_retribuciones1</t>
  </si>
  <si>
    <t>otras_retribuciones2</t>
  </si>
  <si>
    <t>otras_retribuciones3</t>
  </si>
  <si>
    <t>retribucion_total</t>
  </si>
  <si>
    <t>observaciones</t>
  </si>
  <si>
    <t xml:space="preserve">LA0000166 </t>
  </si>
  <si>
    <t>INSTITUTO INSULAR DE DEPORTES DE GRAN CANARIA</t>
  </si>
  <si>
    <t>A1</t>
  </si>
  <si>
    <t>C1</t>
  </si>
  <si>
    <t>Auxiliar administrativo Alto cargo</t>
  </si>
  <si>
    <t>C2</t>
  </si>
  <si>
    <t>Auxiliar administrativo</t>
  </si>
  <si>
    <t>nivel_complementoespecifico</t>
  </si>
  <si>
    <t>Administrativo-Jefe Negociado</t>
  </si>
  <si>
    <t>Auxiliar administrativo-Especialista Arquitectura</t>
  </si>
  <si>
    <t>Jefe de Servicio de Arquitectura (Arquitecto)</t>
  </si>
  <si>
    <t>Jefe de Servicio de Gestión Económica (Interventor Delegado)</t>
  </si>
  <si>
    <t>Jefe de Servicio de Asuntos Generales (Técnico superior de Administración General)</t>
  </si>
  <si>
    <t>Técnico  Medio en Gestión Deportiva</t>
  </si>
  <si>
    <t>A2</t>
  </si>
  <si>
    <t>Técnico de Administración General</t>
  </si>
  <si>
    <t>Técnico Medio de Gestión</t>
  </si>
</sst>
</file>

<file path=xl/styles.xml><?xml version="1.0" encoding="utf-8"?>
<styleSheet xmlns="http://schemas.openxmlformats.org/spreadsheetml/2006/main">
  <numFmts count="1">
    <numFmt numFmtId="164" formatCode="0.0%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4" fontId="0" fillId="0" borderId="0" xfId="0" applyNumberFormat="1"/>
    <xf numFmtId="10" fontId="0" fillId="0" borderId="0" xfId="42" applyNumberFormat="1" applyFont="1"/>
    <xf numFmtId="3" fontId="0" fillId="0" borderId="0" xfId="0" applyNumberFormat="1"/>
    <xf numFmtId="164" fontId="0" fillId="0" borderId="0" xfId="42" applyNumberFormat="1" applyFont="1"/>
    <xf numFmtId="0" fontId="16" fillId="33" borderId="0" xfId="0" applyFont="1" applyFill="1"/>
    <xf numFmtId="3" fontId="0" fillId="0" borderId="0" xfId="0" applyNumberFormat="1" applyAlignment="1">
      <alignment horizontal="center"/>
    </xf>
    <xf numFmtId="4" fontId="0" fillId="34" borderId="11" xfId="0" applyNumberFormat="1" applyFont="1" applyFill="1" applyBorder="1"/>
    <xf numFmtId="3" fontId="0" fillId="34" borderId="11" xfId="0" applyNumberFormat="1" applyFont="1" applyFill="1" applyBorder="1" applyAlignment="1">
      <alignment horizontal="center"/>
    </xf>
    <xf numFmtId="10" fontId="1" fillId="34" borderId="11" xfId="42" applyNumberFormat="1" applyFont="1" applyFill="1" applyBorder="1"/>
    <xf numFmtId="4" fontId="0" fillId="35" borderId="11" xfId="0" applyNumberFormat="1" applyFont="1" applyFill="1" applyBorder="1"/>
    <xf numFmtId="3" fontId="0" fillId="35" borderId="11" xfId="0" applyNumberFormat="1" applyFont="1" applyFill="1" applyBorder="1" applyAlignment="1">
      <alignment horizontal="center"/>
    </xf>
    <xf numFmtId="10" fontId="1" fillId="35" borderId="11" xfId="42" applyNumberFormat="1" applyFont="1" applyFill="1" applyBorder="1"/>
    <xf numFmtId="4" fontId="0" fillId="35" borderId="10" xfId="0" applyNumberFormat="1" applyFont="1" applyFill="1" applyBorder="1"/>
    <xf numFmtId="3" fontId="0" fillId="35" borderId="10" xfId="0" applyNumberFormat="1" applyFont="1" applyFill="1" applyBorder="1" applyAlignment="1">
      <alignment horizontal="center"/>
    </xf>
    <xf numFmtId="4" fontId="0" fillId="36" borderId="10" xfId="0" applyNumberFormat="1" applyFont="1" applyFill="1" applyBorder="1"/>
    <xf numFmtId="3" fontId="0" fillId="36" borderId="10" xfId="0" applyNumberFormat="1" applyFont="1" applyFill="1" applyBorder="1" applyAlignment="1">
      <alignment horizontal="center"/>
    </xf>
    <xf numFmtId="10" fontId="1" fillId="36" borderId="10" xfId="42" applyNumberFormat="1" applyFont="1" applyFill="1" applyBorder="1"/>
    <xf numFmtId="4" fontId="0" fillId="36" borderId="11" xfId="0" applyNumberFormat="1" applyFont="1" applyFill="1" applyBorder="1"/>
    <xf numFmtId="3" fontId="0" fillId="36" borderId="11" xfId="0" applyNumberFormat="1" applyFont="1" applyFill="1" applyBorder="1" applyAlignment="1">
      <alignment horizontal="center"/>
    </xf>
    <xf numFmtId="10" fontId="1" fillId="36" borderId="11" xfId="42" applyNumberFormat="1" applyFont="1" applyFill="1" applyBorder="1"/>
    <xf numFmtId="4" fontId="0" fillId="37" borderId="11" xfId="0" applyNumberFormat="1" applyFont="1" applyFill="1" applyBorder="1"/>
    <xf numFmtId="3" fontId="0" fillId="37" borderId="11" xfId="0" applyNumberFormat="1" applyFont="1" applyFill="1" applyBorder="1" applyAlignment="1">
      <alignment horizontal="center"/>
    </xf>
    <xf numFmtId="10" fontId="1" fillId="37" borderId="11" xfId="42" applyNumberFormat="1" applyFont="1" applyFill="1" applyBorder="1"/>
    <xf numFmtId="4" fontId="0" fillId="38" borderId="11" xfId="0" applyNumberFormat="1" applyFont="1" applyFill="1" applyBorder="1"/>
    <xf numFmtId="4" fontId="0" fillId="38" borderId="10" xfId="0" applyNumberFormat="1" applyFont="1" applyFill="1" applyBorder="1"/>
    <xf numFmtId="3" fontId="0" fillId="38" borderId="11" xfId="0" applyNumberFormat="1" applyFont="1" applyFill="1" applyBorder="1" applyAlignment="1">
      <alignment horizontal="center"/>
    </xf>
    <xf numFmtId="10" fontId="1" fillId="38" borderId="11" xfId="42" applyNumberFormat="1" applyFont="1" applyFill="1" applyBorder="1"/>
    <xf numFmtId="4" fontId="0" fillId="37" borderId="10" xfId="0" applyNumberFormat="1" applyFont="1" applyFill="1" applyBorder="1"/>
    <xf numFmtId="4" fontId="0" fillId="36" borderId="11" xfId="0" applyNumberFormat="1" applyFill="1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ual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STER%20presu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justes Inversiones"/>
      <sheetName val="Ajustes Inversiones jL"/>
      <sheetName val="Análisis de propùestas "/>
      <sheetName val="Propuesta de transferencias "/>
      <sheetName val="Capitulo II"/>
      <sheetName val="AD 2022"/>
      <sheetName val="  GASTOS 2022"/>
      <sheetName val="Ingresos2022"/>
      <sheetName val="Cuadro de Financiación"/>
      <sheetName val="Comparativo x,x+1"/>
      <sheetName val="Tabla salarial 2022"/>
      <sheetName val="RETRIB.2021 cabildo"/>
      <sheetName val="retrib funcionarios"/>
      <sheetName val="funcionarios  Seg.social"/>
      <sheetName val="laborales "/>
      <sheetName val="lab  seg.social"/>
      <sheetName val="Cálculo Personal Con Seguridad "/>
      <sheetName val="Cálculo Personal Con Seguri (2)"/>
      <sheetName val="Hoja2"/>
      <sheetName val="Estado de Origen y aplic fondo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E4">
            <v>14572.68</v>
          </cell>
          <cell r="H4">
            <v>749.38</v>
          </cell>
        </row>
        <row r="5">
          <cell r="E5">
            <v>12600.72</v>
          </cell>
          <cell r="H5">
            <v>765.83</v>
          </cell>
        </row>
        <row r="7">
          <cell r="E7">
            <v>9461.0399999999991</v>
          </cell>
          <cell r="H7">
            <v>681.43</v>
          </cell>
        </row>
        <row r="8">
          <cell r="E8">
            <v>7874.16</v>
          </cell>
          <cell r="H8">
            <v>650.20000000000005</v>
          </cell>
        </row>
        <row r="11">
          <cell r="B11">
            <v>4008.24</v>
          </cell>
          <cell r="C11">
            <v>334.02</v>
          </cell>
        </row>
        <row r="13">
          <cell r="B13">
            <v>4598.28</v>
          </cell>
          <cell r="C13">
            <v>383.19</v>
          </cell>
        </row>
        <row r="15">
          <cell r="B15">
            <v>5187.84</v>
          </cell>
          <cell r="C15">
            <v>432.32</v>
          </cell>
        </row>
        <row r="17">
          <cell r="B17">
            <v>5777.76</v>
          </cell>
          <cell r="C17">
            <v>481.48</v>
          </cell>
        </row>
        <row r="19">
          <cell r="B19">
            <v>6699.36</v>
          </cell>
          <cell r="C19">
            <v>558.28</v>
          </cell>
        </row>
        <row r="21">
          <cell r="B21">
            <v>7659.48</v>
          </cell>
          <cell r="C21">
            <v>638.29</v>
          </cell>
        </row>
        <row r="24">
          <cell r="E24">
            <v>2254.44</v>
          </cell>
        </row>
        <row r="25">
          <cell r="B25">
            <v>10937.76</v>
          </cell>
          <cell r="C25">
            <v>911.48</v>
          </cell>
          <cell r="E25">
            <v>1842.48</v>
          </cell>
        </row>
        <row r="26">
          <cell r="E26">
            <v>1519.08</v>
          </cell>
        </row>
        <row r="27">
          <cell r="E27">
            <v>1252.1999999999998</v>
          </cell>
        </row>
        <row r="45">
          <cell r="B45">
            <v>6838.92</v>
          </cell>
          <cell r="C45">
            <v>569.91</v>
          </cell>
        </row>
        <row r="46">
          <cell r="B46">
            <v>7152.36</v>
          </cell>
          <cell r="C46">
            <v>596.03</v>
          </cell>
        </row>
        <row r="49">
          <cell r="B49">
            <v>7822.08</v>
          </cell>
          <cell r="C49">
            <v>651.84</v>
          </cell>
        </row>
        <row r="51">
          <cell r="B51">
            <v>8268.7199999999993</v>
          </cell>
          <cell r="C51">
            <v>689.06</v>
          </cell>
        </row>
        <row r="61">
          <cell r="B61">
            <v>11173.08</v>
          </cell>
          <cell r="C61">
            <v>931.09</v>
          </cell>
        </row>
        <row r="66">
          <cell r="B66">
            <v>13240.560000000001</v>
          </cell>
          <cell r="C66">
            <v>1103.3800000000001</v>
          </cell>
        </row>
        <row r="69">
          <cell r="B69">
            <v>14803.68</v>
          </cell>
          <cell r="C69">
            <v>1233.6400000000001</v>
          </cell>
        </row>
        <row r="73">
          <cell r="B73">
            <v>15920.04</v>
          </cell>
          <cell r="C73">
            <v>1326.67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K17"/>
  <sheetViews>
    <sheetView tabSelected="1" workbookViewId="0">
      <selection activeCell="B30" sqref="B30"/>
    </sheetView>
  </sheetViews>
  <sheetFormatPr baseColWidth="10" defaultRowHeight="15"/>
  <cols>
    <col min="1" max="1" width="14" bestFit="1" customWidth="1"/>
    <col min="2" max="2" width="35.28515625" customWidth="1"/>
    <col min="3" max="3" width="76.7109375" customWidth="1"/>
    <col min="4" max="4" width="24.5703125" customWidth="1"/>
    <col min="5" max="5" width="20.42578125" customWidth="1"/>
    <col min="6" max="6" width="20.7109375" bestFit="1" customWidth="1"/>
    <col min="7" max="7" width="27" bestFit="1" customWidth="1"/>
    <col min="8" max="8" width="27" customWidth="1"/>
    <col min="9" max="9" width="20.140625" customWidth="1"/>
    <col min="10" max="10" width="17.7109375" customWidth="1"/>
    <col min="11" max="11" width="27.42578125" bestFit="1" customWidth="1"/>
    <col min="12" max="12" width="29.7109375" bestFit="1" customWidth="1"/>
    <col min="13" max="13" width="27.85546875" bestFit="1" customWidth="1"/>
    <col min="14" max="14" width="42.42578125" bestFit="1" customWidth="1"/>
    <col min="15" max="15" width="41.140625" bestFit="1" customWidth="1"/>
    <col min="16" max="16" width="17.28515625" bestFit="1" customWidth="1"/>
    <col min="17" max="19" width="19.42578125" bestFit="1" customWidth="1"/>
    <col min="20" max="20" width="16.140625" bestFit="1" customWidth="1"/>
    <col min="21" max="21" width="13.7109375" bestFit="1" customWidth="1"/>
  </cols>
  <sheetData>
    <row r="1" spans="1:193" s="5" customFormat="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27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</row>
    <row r="2" spans="1:193" s="15" customFormat="1">
      <c r="A2" s="15" t="s">
        <v>20</v>
      </c>
      <c r="B2" s="15" t="s">
        <v>21</v>
      </c>
      <c r="C2" s="15" t="s">
        <v>32</v>
      </c>
      <c r="F2" s="15" t="s">
        <v>22</v>
      </c>
      <c r="G2" s="16">
        <v>28</v>
      </c>
      <c r="H2" s="16">
        <v>65</v>
      </c>
      <c r="I2" s="16">
        <v>1</v>
      </c>
      <c r="J2" s="15">
        <f>'[1]Tabla salarial 2022'!$E$4</f>
        <v>14572.68</v>
      </c>
      <c r="K2" s="15">
        <f>'[1]Tabla salarial 2022'!$B$25</f>
        <v>10937.76</v>
      </c>
      <c r="L2" s="15">
        <f>'[1]Tabla salarial 2022'!$B$73</f>
        <v>15920.04</v>
      </c>
      <c r="M2" s="15">
        <f>'[1]Tabla salarial 2022'!$H$4*2</f>
        <v>1498.76</v>
      </c>
      <c r="N2" s="15">
        <f>'[1]Tabla salarial 2022'!$C$25*2</f>
        <v>1822.96</v>
      </c>
      <c r="O2" s="15">
        <f>'[1]Tabla salarial 2022'!$C$73*2</f>
        <v>2653.34</v>
      </c>
      <c r="Q2" s="15">
        <f>'[1]Tabla salarial 2022'!$E$24</f>
        <v>2254.44</v>
      </c>
      <c r="T2" s="15">
        <f>SUM(J2:R2)</f>
        <v>49659.98000000001</v>
      </c>
      <c r="W2" s="17"/>
    </row>
    <row r="3" spans="1:193" s="18" customFormat="1">
      <c r="A3" s="18" t="s">
        <v>20</v>
      </c>
      <c r="B3" s="18" t="s">
        <v>21</v>
      </c>
      <c r="C3" s="18" t="s">
        <v>31</v>
      </c>
      <c r="F3" s="18" t="s">
        <v>22</v>
      </c>
      <c r="G3" s="19">
        <v>28</v>
      </c>
      <c r="H3" s="19">
        <v>65</v>
      </c>
      <c r="I3" s="19">
        <v>1</v>
      </c>
      <c r="J3" s="15">
        <f>'[1]Tabla salarial 2022'!$E$4</f>
        <v>14572.68</v>
      </c>
      <c r="K3" s="15">
        <f>'[1]Tabla salarial 2022'!$B$25</f>
        <v>10937.76</v>
      </c>
      <c r="L3" s="15">
        <f>'[1]Tabla salarial 2022'!$B$73</f>
        <v>15920.04</v>
      </c>
      <c r="M3" s="18">
        <f>'[1]Tabla salarial 2022'!$H$4*2</f>
        <v>1498.76</v>
      </c>
      <c r="N3" s="15">
        <f>'[1]Tabla salarial 2022'!$C$25*2</f>
        <v>1822.96</v>
      </c>
      <c r="O3" s="15">
        <f>'[1]Tabla salarial 2022'!$C$73*2</f>
        <v>2653.34</v>
      </c>
      <c r="Q3" s="18">
        <v>2254.44</v>
      </c>
      <c r="T3" s="18">
        <f t="shared" ref="T3:T12" si="0">SUM(J3:R3)</f>
        <v>49659.98000000001</v>
      </c>
      <c r="W3" s="20"/>
    </row>
    <row r="4" spans="1:193" s="18" customFormat="1">
      <c r="A4" s="18" t="s">
        <v>20</v>
      </c>
      <c r="B4" s="18" t="s">
        <v>21</v>
      </c>
      <c r="C4" s="18" t="s">
        <v>30</v>
      </c>
      <c r="F4" s="18" t="s">
        <v>22</v>
      </c>
      <c r="G4" s="19">
        <v>28</v>
      </c>
      <c r="H4" s="19">
        <v>65</v>
      </c>
      <c r="I4" s="19">
        <v>1</v>
      </c>
      <c r="J4" s="15">
        <f>'[1]Tabla salarial 2022'!$E$4</f>
        <v>14572.68</v>
      </c>
      <c r="K4" s="15">
        <f>'[1]Tabla salarial 2022'!$B$25</f>
        <v>10937.76</v>
      </c>
      <c r="L4" s="15">
        <f>'[1]Tabla salarial 2022'!$B$73</f>
        <v>15920.04</v>
      </c>
      <c r="M4" s="18">
        <f>'[1]Tabla salarial 2022'!$H$4*2</f>
        <v>1498.76</v>
      </c>
      <c r="N4" s="15">
        <f>'[1]Tabla salarial 2022'!$C$25*2</f>
        <v>1822.96</v>
      </c>
      <c r="O4" s="15">
        <f>'[1]Tabla salarial 2022'!$C$73*2</f>
        <v>2653.34</v>
      </c>
      <c r="Q4" s="29">
        <v>2254.44</v>
      </c>
      <c r="T4" s="18">
        <f t="shared" si="0"/>
        <v>49659.98000000001</v>
      </c>
      <c r="W4" s="20"/>
    </row>
    <row r="5" spans="1:193" s="18" customFormat="1">
      <c r="A5" s="21" t="s">
        <v>20</v>
      </c>
      <c r="B5" s="28" t="s">
        <v>21</v>
      </c>
      <c r="C5" s="21" t="s">
        <v>35</v>
      </c>
      <c r="D5" s="21"/>
      <c r="E5" s="21"/>
      <c r="F5" s="21" t="s">
        <v>22</v>
      </c>
      <c r="G5" s="22">
        <v>24</v>
      </c>
      <c r="H5" s="22">
        <v>60</v>
      </c>
      <c r="I5" s="22">
        <v>1</v>
      </c>
      <c r="J5" s="21">
        <f>'[1]Tabla salarial 2022'!$E$4</f>
        <v>14572.68</v>
      </c>
      <c r="K5" s="21">
        <f>'[1]Tabla salarial 2022'!$B$21</f>
        <v>7659.48</v>
      </c>
      <c r="L5" s="21">
        <f>'[1]Tabla salarial 2022'!$B$69</f>
        <v>14803.68</v>
      </c>
      <c r="M5" s="21">
        <f>'[1]Tabla salarial 2022'!$H$4*2</f>
        <v>1498.76</v>
      </c>
      <c r="N5" s="21">
        <f>'[1]Tabla salarial 2022'!$C$21*2</f>
        <v>1276.58</v>
      </c>
      <c r="O5" s="21">
        <f>'[1]Tabla salarial 2022'!$C$69*2</f>
        <v>2467.2800000000002</v>
      </c>
      <c r="P5" s="21"/>
      <c r="Q5" s="21">
        <v>2254.44</v>
      </c>
      <c r="R5" s="21"/>
      <c r="S5" s="21"/>
      <c r="T5" s="21">
        <f>SUM(J5:R5)</f>
        <v>44532.9</v>
      </c>
      <c r="U5" s="21"/>
      <c r="V5" s="21"/>
      <c r="W5" s="23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</row>
    <row r="6" spans="1:193" s="18" customFormat="1">
      <c r="A6" s="24" t="s">
        <v>20</v>
      </c>
      <c r="B6" s="25" t="s">
        <v>21</v>
      </c>
      <c r="C6" s="24" t="s">
        <v>33</v>
      </c>
      <c r="D6" s="24"/>
      <c r="E6" s="24"/>
      <c r="F6" s="24" t="s">
        <v>34</v>
      </c>
      <c r="G6" s="26">
        <v>22</v>
      </c>
      <c r="H6" s="26">
        <v>53</v>
      </c>
      <c r="I6" s="26">
        <v>2</v>
      </c>
      <c r="J6" s="24">
        <f>'[1]Tabla salarial 2022'!$E$5</f>
        <v>12600.72</v>
      </c>
      <c r="K6" s="24">
        <f>'[1]Tabla salarial 2022'!$B$19</f>
        <v>6699.36</v>
      </c>
      <c r="L6" s="24">
        <f>'[1]Tabla salarial 2022'!$B$66</f>
        <v>13240.560000000001</v>
      </c>
      <c r="M6" s="24">
        <f>'[1]Tabla salarial 2022'!$H$5*2</f>
        <v>1531.66</v>
      </c>
      <c r="N6" s="24">
        <f>'[1]Tabla salarial 2022'!$C$19*2</f>
        <v>1116.56</v>
      </c>
      <c r="O6" s="24">
        <f>'[1]Tabla salarial 2022'!$C$66*2</f>
        <v>2206.7600000000002</v>
      </c>
      <c r="P6" s="24"/>
      <c r="Q6" s="24">
        <f>'[1]Tabla salarial 2022'!$E$25</f>
        <v>1842.48</v>
      </c>
      <c r="R6" s="24"/>
      <c r="S6" s="24"/>
      <c r="T6" s="24">
        <f>SUM(J6:R6)</f>
        <v>39238.100000000006</v>
      </c>
      <c r="U6" s="24"/>
      <c r="V6" s="24"/>
      <c r="W6" s="27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</row>
    <row r="7" spans="1:193" s="18" customFormat="1">
      <c r="A7" s="24" t="s">
        <v>20</v>
      </c>
      <c r="B7" s="25" t="s">
        <v>21</v>
      </c>
      <c r="C7" s="24" t="s">
        <v>36</v>
      </c>
      <c r="D7" s="24"/>
      <c r="E7" s="24"/>
      <c r="F7" s="24" t="s">
        <v>34</v>
      </c>
      <c r="G7" s="26">
        <v>22</v>
      </c>
      <c r="H7" s="26">
        <v>45</v>
      </c>
      <c r="I7" s="26">
        <v>1</v>
      </c>
      <c r="J7" s="24">
        <f>'[1]Tabla salarial 2022'!$E$5</f>
        <v>12600.72</v>
      </c>
      <c r="K7" s="24">
        <f>'[1]Tabla salarial 2022'!$B$19</f>
        <v>6699.36</v>
      </c>
      <c r="L7" s="24">
        <f>'[1]Tabla salarial 2022'!$B$61</f>
        <v>11173.08</v>
      </c>
      <c r="M7" s="24">
        <f>'[1]Tabla salarial 2022'!$H$5*2</f>
        <v>1531.66</v>
      </c>
      <c r="N7" s="24">
        <f>'[1]Tabla salarial 2022'!$C$19*2</f>
        <v>1116.56</v>
      </c>
      <c r="O7" s="24">
        <f>'[1]Tabla salarial 2022'!$C$61*2</f>
        <v>1862.18</v>
      </c>
      <c r="P7" s="24"/>
      <c r="Q7" s="24">
        <f>'[1]Tabla salarial 2022'!$E$25</f>
        <v>1842.48</v>
      </c>
      <c r="R7" s="24"/>
      <c r="S7" s="24"/>
      <c r="T7" s="24">
        <f>SUM(J7:R7)</f>
        <v>36826.04</v>
      </c>
      <c r="U7" s="24"/>
      <c r="V7" s="24"/>
      <c r="W7" s="27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</row>
    <row r="8" spans="1:193" s="7" customFormat="1">
      <c r="A8" s="7" t="s">
        <v>20</v>
      </c>
      <c r="B8" s="7" t="s">
        <v>21</v>
      </c>
      <c r="C8" s="7" t="s">
        <v>28</v>
      </c>
      <c r="F8" s="7" t="s">
        <v>23</v>
      </c>
      <c r="G8" s="8">
        <v>20</v>
      </c>
      <c r="H8" s="8">
        <v>33</v>
      </c>
      <c r="I8" s="8">
        <v>2</v>
      </c>
      <c r="J8" s="7">
        <f>'[1]Tabla salarial 2022'!$E$7</f>
        <v>9461.0399999999991</v>
      </c>
      <c r="K8" s="7">
        <f>'[1]Tabla salarial 2022'!$B$17</f>
        <v>5777.76</v>
      </c>
      <c r="L8" s="7">
        <f>'[1]Tabla salarial 2022'!$B$51</f>
        <v>8268.7199999999993</v>
      </c>
      <c r="M8" s="7">
        <f>'[1]Tabla salarial 2022'!$H$7*2</f>
        <v>1362.86</v>
      </c>
      <c r="N8" s="7">
        <f>'[1]Tabla salarial 2022'!$C$17*2</f>
        <v>962.96</v>
      </c>
      <c r="O8" s="7">
        <f>'[1]Tabla salarial 2022'!$C$51*2</f>
        <v>1378.12</v>
      </c>
      <c r="Q8" s="7">
        <f>'[1]Tabla salarial 2022'!$E$26</f>
        <v>1519.08</v>
      </c>
      <c r="T8" s="7">
        <f t="shared" si="0"/>
        <v>28730.539999999994</v>
      </c>
      <c r="W8" s="9"/>
    </row>
    <row r="9" spans="1:193" s="7" customFormat="1">
      <c r="A9" s="7" t="s">
        <v>20</v>
      </c>
      <c r="B9" s="7" t="s">
        <v>21</v>
      </c>
      <c r="C9" s="7" t="s">
        <v>28</v>
      </c>
      <c r="F9" s="7" t="s">
        <v>23</v>
      </c>
      <c r="G9" s="8">
        <v>16</v>
      </c>
      <c r="H9" s="8">
        <v>31</v>
      </c>
      <c r="I9" s="8">
        <v>2</v>
      </c>
      <c r="J9" s="7">
        <f>'[1]Tabla salarial 2022'!$E$7</f>
        <v>9461.0399999999991</v>
      </c>
      <c r="K9" s="7">
        <f>'[1]Tabla salarial 2022'!$B$13</f>
        <v>4598.28</v>
      </c>
      <c r="L9" s="7">
        <f>'[1]Tabla salarial 2022'!$B$49</f>
        <v>7822.08</v>
      </c>
      <c r="M9" s="7">
        <f>'[1]Tabla salarial 2022'!$H$7*2</f>
        <v>1362.86</v>
      </c>
      <c r="N9" s="7">
        <f>'[1]Tabla salarial 2022'!$C$13*2</f>
        <v>766.38</v>
      </c>
      <c r="O9" s="7">
        <f>'[1]Tabla salarial 2022'!$C$49*2</f>
        <v>1303.68</v>
      </c>
      <c r="Q9" s="7">
        <f>'[1]Tabla salarial 2022'!$E$26</f>
        <v>1519.08</v>
      </c>
      <c r="T9" s="7">
        <f t="shared" si="0"/>
        <v>26833.4</v>
      </c>
      <c r="W9" s="9"/>
    </row>
    <row r="10" spans="1:193" s="10" customFormat="1">
      <c r="A10" s="10" t="s">
        <v>20</v>
      </c>
      <c r="B10" s="10" t="s">
        <v>21</v>
      </c>
      <c r="C10" s="10" t="s">
        <v>24</v>
      </c>
      <c r="F10" s="10" t="s">
        <v>25</v>
      </c>
      <c r="G10" s="11">
        <v>18</v>
      </c>
      <c r="H10" s="11">
        <v>28</v>
      </c>
      <c r="I10" s="11">
        <v>1</v>
      </c>
      <c r="J10" s="10">
        <f>'[1]Tabla salarial 2022'!$E$8</f>
        <v>7874.16</v>
      </c>
      <c r="K10" s="10">
        <f>'[1]Tabla salarial 2022'!$B$15</f>
        <v>5187.84</v>
      </c>
      <c r="L10" s="10">
        <f>'[1]Tabla salarial 2022'!$B$46</f>
        <v>7152.36</v>
      </c>
      <c r="M10" s="10">
        <f>'[1]Tabla salarial 2022'!$H$8*2</f>
        <v>1300.4000000000001</v>
      </c>
      <c r="N10" s="10">
        <f>'[1]Tabla salarial 2022'!$C$15*2</f>
        <v>864.64</v>
      </c>
      <c r="O10" s="10">
        <f>'[1]Tabla salarial 2022'!$C$46*2</f>
        <v>1192.06</v>
      </c>
      <c r="Q10" s="10">
        <f>'[1]Tabla salarial 2022'!$E$27</f>
        <v>1252.1999999999998</v>
      </c>
      <c r="T10" s="10">
        <f t="shared" si="0"/>
        <v>24823.660000000003</v>
      </c>
      <c r="W10" s="12"/>
    </row>
    <row r="11" spans="1:193" s="10" customFormat="1">
      <c r="A11" s="10" t="s">
        <v>20</v>
      </c>
      <c r="B11" s="10" t="s">
        <v>21</v>
      </c>
      <c r="C11" s="10" t="s">
        <v>29</v>
      </c>
      <c r="F11" s="10" t="s">
        <v>25</v>
      </c>
      <c r="G11" s="11">
        <v>18</v>
      </c>
      <c r="H11" s="11">
        <v>28</v>
      </c>
      <c r="I11" s="11">
        <v>1</v>
      </c>
      <c r="J11" s="10">
        <f>'[1]Tabla salarial 2022'!$E$8</f>
        <v>7874.16</v>
      </c>
      <c r="K11" s="10">
        <f>'[1]Tabla salarial 2022'!$B$15</f>
        <v>5187.84</v>
      </c>
      <c r="L11" s="10">
        <f>'[1]Tabla salarial 2022'!$B$46</f>
        <v>7152.36</v>
      </c>
      <c r="M11" s="10">
        <f>'[1]Tabla salarial 2022'!$H$8*2</f>
        <v>1300.4000000000001</v>
      </c>
      <c r="N11" s="10">
        <f>'[1]Tabla salarial 2022'!$C$15*2</f>
        <v>864.64</v>
      </c>
      <c r="O11" s="10">
        <f>'[1]Tabla salarial 2022'!$C$46*2</f>
        <v>1192.06</v>
      </c>
      <c r="Q11" s="10">
        <f>'[1]Tabla salarial 2022'!$E$27</f>
        <v>1252.1999999999998</v>
      </c>
      <c r="T11" s="10">
        <f t="shared" si="0"/>
        <v>24823.660000000003</v>
      </c>
      <c r="W11" s="12"/>
    </row>
    <row r="12" spans="1:193" s="13" customFormat="1">
      <c r="A12" s="13" t="s">
        <v>20</v>
      </c>
      <c r="B12" s="13" t="s">
        <v>21</v>
      </c>
      <c r="C12" s="13" t="s">
        <v>26</v>
      </c>
      <c r="F12" s="13" t="s">
        <v>25</v>
      </c>
      <c r="G12" s="14">
        <v>14</v>
      </c>
      <c r="H12" s="14">
        <v>27</v>
      </c>
      <c r="I12" s="14">
        <v>5</v>
      </c>
      <c r="J12" s="10">
        <f>'[1]Tabla salarial 2022'!$E$8</f>
        <v>7874.16</v>
      </c>
      <c r="K12" s="13">
        <f>'[1]Tabla salarial 2022'!$B$11</f>
        <v>4008.24</v>
      </c>
      <c r="L12" s="13">
        <f>'[1]Tabla salarial 2022'!$B$45</f>
        <v>6838.92</v>
      </c>
      <c r="M12" s="10">
        <f>'[1]Tabla salarial 2022'!$H$8*2</f>
        <v>1300.4000000000001</v>
      </c>
      <c r="N12" s="13">
        <f>'[1]Tabla salarial 2022'!$C$11*2</f>
        <v>668.04</v>
      </c>
      <c r="O12" s="10">
        <f>'[1]Tabla salarial 2022'!$C$45*2</f>
        <v>1139.82</v>
      </c>
      <c r="Q12" s="10">
        <f>'[1]Tabla salarial 2022'!$E$27</f>
        <v>1252.1999999999998</v>
      </c>
      <c r="T12" s="13">
        <f t="shared" si="0"/>
        <v>23081.780000000002</v>
      </c>
    </row>
    <row r="13" spans="1:193">
      <c r="I13" s="3"/>
      <c r="T13" s="1"/>
    </row>
    <row r="14" spans="1:193">
      <c r="I14" s="6">
        <f>SUM(I2:I13)</f>
        <v>18</v>
      </c>
      <c r="J14" s="1">
        <f>J2-J3</f>
        <v>0</v>
      </c>
    </row>
    <row r="15" spans="1:193">
      <c r="J15" s="2">
        <f>J14/J3</f>
        <v>0</v>
      </c>
      <c r="N15" s="1"/>
    </row>
    <row r="16" spans="1:193">
      <c r="N16" s="2"/>
      <c r="O16" s="1"/>
    </row>
    <row r="17" spans="14:14">
      <c r="N17" s="4"/>
    </row>
  </sheetData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F1-4_2022 - Funcionario Gen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CRISTINA HERRERA CANINO</dc:creator>
  <cp:lastModifiedBy>Jose Alberto Guedes</cp:lastModifiedBy>
  <dcterms:created xsi:type="dcterms:W3CDTF">2017-04-03T08:39:53Z</dcterms:created>
  <dcterms:modified xsi:type="dcterms:W3CDTF">2022-04-05T12:00:05Z</dcterms:modified>
</cp:coreProperties>
</file>