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V:\Intervencion\Publico Intervencion\datos economicos 2003\Conta\Cuestionario ISPA\2023\"/>
    </mc:Choice>
  </mc:AlternateContent>
  <xr:revisionPtr revIDLastSave="0" documentId="13_ncr:1_{4CD3F048-33AA-4C5D-99AF-29ED687DEEE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7-4_2023- General de Pers " sheetId="4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L17" i="4" l="1"/>
  <c r="L16" i="4"/>
  <c r="L15" i="4"/>
  <c r="L14" i="4"/>
  <c r="L12" i="4"/>
  <c r="L13" i="4"/>
  <c r="L11" i="4"/>
  <c r="L7" i="4"/>
  <c r="L8" i="4"/>
  <c r="L9" i="4"/>
  <c r="L10" i="4"/>
  <c r="L6" i="4"/>
  <c r="L5" i="4"/>
  <c r="L4" i="4"/>
  <c r="L3" i="4"/>
  <c r="L2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17" i="4"/>
  <c r="J16" i="4"/>
  <c r="J15" i="4"/>
  <c r="J14" i="4"/>
  <c r="J13" i="4"/>
  <c r="J12" i="4"/>
  <c r="J11" i="4"/>
  <c r="J10" i="4"/>
  <c r="J7" i="4"/>
  <c r="J8" i="4"/>
  <c r="J9" i="4"/>
  <c r="J6" i="4"/>
  <c r="J5" i="4"/>
  <c r="J4" i="4"/>
  <c r="J3" i="4"/>
  <c r="J2" i="4"/>
  <c r="I17" i="4"/>
  <c r="I15" i="4"/>
  <c r="I16" i="4"/>
  <c r="I14" i="4"/>
  <c r="I12" i="4"/>
  <c r="I13" i="4"/>
  <c r="I11" i="4"/>
  <c r="I7" i="4"/>
  <c r="I8" i="4"/>
  <c r="I9" i="4"/>
  <c r="I10" i="4"/>
  <c r="I6" i="4"/>
  <c r="I5" i="4"/>
  <c r="I4" i="4"/>
  <c r="I3" i="4"/>
  <c r="I2" i="4"/>
  <c r="F19" i="4" l="1"/>
  <c r="M17" i="4"/>
  <c r="M12" i="4" l="1"/>
  <c r="M10" i="4"/>
  <c r="M11" i="4"/>
  <c r="M15" i="4"/>
  <c r="M6" i="4"/>
  <c r="M2" i="4"/>
  <c r="M3" i="4"/>
  <c r="M4" i="4"/>
  <c r="M14" i="4"/>
  <c r="M5" i="4"/>
  <c r="M13" i="4"/>
  <c r="M16" i="4" l="1"/>
  <c r="M7" i="4"/>
  <c r="M8" i="4"/>
  <c r="M9" i="4"/>
</calcChain>
</file>

<file path=xl/sharedStrings.xml><?xml version="1.0" encoding="utf-8"?>
<sst xmlns="http://schemas.openxmlformats.org/spreadsheetml/2006/main" count="142" uniqueCount="50">
  <si>
    <t>codigo_unidad</t>
  </si>
  <si>
    <t>denominacion_organismo_autonomo</t>
  </si>
  <si>
    <t>convenio_colectivo_aplicable</t>
  </si>
  <si>
    <t>denominacion_puesto_trabajo</t>
  </si>
  <si>
    <t>grupo_cotizacion_seguridad_social</t>
  </si>
  <si>
    <t>numero_efectivos</t>
  </si>
  <si>
    <t>tipo_jornada</t>
  </si>
  <si>
    <t>porcentaje_jornada</t>
  </si>
  <si>
    <t>sueldo_base_anual</t>
  </si>
  <si>
    <t>complemento_retributivo1</t>
  </si>
  <si>
    <t>complemento_retributivo2</t>
  </si>
  <si>
    <t>complemento_retributivo3</t>
  </si>
  <si>
    <t>retribucion_anual</t>
  </si>
  <si>
    <t>observaciones</t>
  </si>
  <si>
    <t xml:space="preserve">LA0000166 </t>
  </si>
  <si>
    <t>INSTITUTO INSULAR DE DEPORTES DE GRAN CANARIA</t>
  </si>
  <si>
    <t>Convenio colectivo Cabildo</t>
  </si>
  <si>
    <t>C</t>
  </si>
  <si>
    <t>Compl_ retrib_1 Destino. Compl_retrib_2 Específico. Compl_ retrib_ 3 Residencia.</t>
  </si>
  <si>
    <t>Director Instalación</t>
  </si>
  <si>
    <t>A.T.S./D.U.E.</t>
  </si>
  <si>
    <t>Ingeniero Técnico</t>
  </si>
  <si>
    <t>Encargado de Instalaciones</t>
  </si>
  <si>
    <t>Técnico deportivo Auxiliar</t>
  </si>
  <si>
    <t>Técnico Auxiliar de Proyectos</t>
  </si>
  <si>
    <t>Auxiliar de  Instalación</t>
  </si>
  <si>
    <t>Aux.Servicios</t>
  </si>
  <si>
    <t>16-35</t>
  </si>
  <si>
    <t>28-70</t>
  </si>
  <si>
    <t>28-65</t>
  </si>
  <si>
    <t>22-45</t>
  </si>
  <si>
    <t>16-29</t>
  </si>
  <si>
    <t>14-27</t>
  </si>
  <si>
    <t>14-32</t>
  </si>
  <si>
    <t>A1</t>
  </si>
  <si>
    <t>A2</t>
  </si>
  <si>
    <t>C1</t>
  </si>
  <si>
    <t>C2</t>
  </si>
  <si>
    <t>OAP</t>
  </si>
  <si>
    <t>14-25</t>
  </si>
  <si>
    <t>12-22</t>
  </si>
  <si>
    <t>Coordinador de instalaciones y programas</t>
  </si>
  <si>
    <t>18-28</t>
  </si>
  <si>
    <t>Gestor del Área Económica</t>
  </si>
  <si>
    <t>Supervisor de instalaciones deportivas</t>
  </si>
  <si>
    <t>Aux.Servicios RT</t>
  </si>
  <si>
    <t>Ayudante Getión Administrativa</t>
  </si>
  <si>
    <t>Subalterno</t>
  </si>
  <si>
    <t>19-30</t>
  </si>
  <si>
    <t>Director Técnico/ Jefe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</si>
</sst>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5FA6A"/>
        <bgColor indexed="64"/>
      </patternFill>
    </fill>
    <fill>
      <patternFill patternType="solid">
        <fgColor rgb="FF99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5" fillId="33" borderId="3" xfId="4" applyFill="1"/>
    <xf numFmtId="4" fontId="5" fillId="33" borderId="3" xfId="4" applyNumberFormat="1" applyFill="1"/>
    <xf numFmtId="0" fontId="5" fillId="34" borderId="3" xfId="4" applyFill="1"/>
    <xf numFmtId="4" fontId="5" fillId="34" borderId="3" xfId="4" applyNumberFormat="1" applyFill="1"/>
    <xf numFmtId="0" fontId="5" fillId="35" borderId="3" xfId="4" applyFill="1"/>
    <xf numFmtId="4" fontId="5" fillId="35" borderId="3" xfId="4" applyNumberFormat="1" applyFill="1"/>
    <xf numFmtId="0" fontId="5" fillId="36" borderId="3" xfId="4" applyFill="1"/>
    <xf numFmtId="4" fontId="5" fillId="36" borderId="3" xfId="4" applyNumberFormat="1" applyFill="1"/>
    <xf numFmtId="0" fontId="16" fillId="37" borderId="0" xfId="0" applyFont="1" applyFill="1"/>
    <xf numFmtId="0" fontId="5" fillId="38" borderId="3" xfId="4" applyFill="1"/>
    <xf numFmtId="4" fontId="5" fillId="38" borderId="3" xfId="4" applyNumberFormat="1" applyFill="1"/>
    <xf numFmtId="49" fontId="5" fillId="38" borderId="3" xfId="4" applyNumberFormat="1" applyFill="1"/>
    <xf numFmtId="0" fontId="5" fillId="39" borderId="3" xfId="4" applyFill="1"/>
    <xf numFmtId="4" fontId="5" fillId="39" borderId="3" xfId="4" applyNumberFormat="1" applyFill="1"/>
    <xf numFmtId="49" fontId="5" fillId="39" borderId="3" xfId="4" applyNumberFormat="1" applyFill="1"/>
    <xf numFmtId="0" fontId="5" fillId="33" borderId="3" xfId="4" applyFill="1" applyAlignment="1">
      <alignment horizontal="center"/>
    </xf>
    <xf numFmtId="0" fontId="5" fillId="34" borderId="3" xfId="4" applyFill="1" applyAlignment="1">
      <alignment horizontal="center"/>
    </xf>
    <xf numFmtId="0" fontId="5" fillId="36" borderId="3" xfId="4" applyFill="1" applyAlignment="1">
      <alignment horizontal="center"/>
    </xf>
    <xf numFmtId="0" fontId="5" fillId="35" borderId="3" xfId="4" applyFill="1" applyAlignment="1">
      <alignment horizontal="center"/>
    </xf>
    <xf numFmtId="0" fontId="5" fillId="39" borderId="3" xfId="4" applyFill="1" applyAlignment="1">
      <alignment horizontal="center"/>
    </xf>
    <xf numFmtId="0" fontId="5" fillId="38" borderId="3" xfId="4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FFCC"/>
      <color rgb="FFE5F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Intervencion\Publico%20Intervencion\datos%20economicos%202003\Conta\Cuestionario%20ISPA\2023\MASTER%20presu2023.xlsx" TargetMode="External"/><Relationship Id="rId1" Type="http://schemas.openxmlformats.org/officeDocument/2006/relationships/externalLinkPath" Target="MASTER%20presu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justes Inversiones"/>
      <sheetName val="Análisis de propùestas "/>
      <sheetName val="Propuesta de transferencias "/>
      <sheetName val="Capitulo II"/>
      <sheetName val="ad 2023"/>
      <sheetName val="AD 2022"/>
      <sheetName val="  GASTOS 2023"/>
      <sheetName val="masa salarial laboral"/>
      <sheetName val="Ingresos2023"/>
      <sheetName val="Cuadro de Financiación"/>
      <sheetName val="Comparativo x,x+1"/>
      <sheetName val="Tabla salarial 2023"/>
      <sheetName val="RETRIBUCIONES 2023"/>
      <sheetName val="tabla salarial base 2022 "/>
      <sheetName val="retrib funcionarios"/>
      <sheetName val="funcionarios  Seg.social"/>
      <sheetName val="laborales "/>
      <sheetName val="laborales  (2)"/>
      <sheetName val="lab  seg.social"/>
      <sheetName val="Cálculo Personal Con Seguridad "/>
      <sheetName val="Cálculo Personal Con Seguri (2)"/>
      <sheetName val="Estado de Origen y aplic fond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>
            <v>15082.68</v>
          </cell>
          <cell r="H4">
            <v>775.61</v>
          </cell>
        </row>
        <row r="5">
          <cell r="E5">
            <v>13041.72</v>
          </cell>
          <cell r="H5">
            <v>792.63</v>
          </cell>
        </row>
        <row r="6">
          <cell r="E6">
            <v>9792.119999999999</v>
          </cell>
          <cell r="H6">
            <v>705.28</v>
          </cell>
        </row>
        <row r="7">
          <cell r="E7">
            <v>8149.7999999999993</v>
          </cell>
          <cell r="H7">
            <v>672.96</v>
          </cell>
        </row>
        <row r="8">
          <cell r="E8">
            <v>7459.2000000000007</v>
          </cell>
          <cell r="H8">
            <v>621.6</v>
          </cell>
        </row>
        <row r="9">
          <cell r="C9">
            <v>307.17</v>
          </cell>
        </row>
        <row r="11">
          <cell r="C11">
            <v>345.71</v>
          </cell>
        </row>
        <row r="13">
          <cell r="C13">
            <v>396.6</v>
          </cell>
        </row>
        <row r="15">
          <cell r="C15">
            <v>447.45</v>
          </cell>
        </row>
        <row r="16">
          <cell r="C16">
            <v>472.9</v>
          </cell>
        </row>
        <row r="19">
          <cell r="C19">
            <v>577.82000000000005</v>
          </cell>
        </row>
        <row r="22">
          <cell r="E22">
            <v>2333.3999999999996</v>
          </cell>
        </row>
        <row r="23">
          <cell r="E23">
            <v>1906.92</v>
          </cell>
        </row>
        <row r="24">
          <cell r="E24">
            <v>1572.2400000000002</v>
          </cell>
        </row>
        <row r="25">
          <cell r="C25">
            <v>943.38</v>
          </cell>
          <cell r="E25">
            <v>1296</v>
          </cell>
        </row>
        <row r="26">
          <cell r="E26">
            <v>1144.8000000000002</v>
          </cell>
        </row>
        <row r="40">
          <cell r="C40">
            <v>493.59</v>
          </cell>
        </row>
        <row r="43">
          <cell r="C43">
            <v>551.39</v>
          </cell>
        </row>
        <row r="45">
          <cell r="C45">
            <v>589.86</v>
          </cell>
        </row>
        <row r="46">
          <cell r="C46">
            <v>616.89</v>
          </cell>
        </row>
        <row r="47">
          <cell r="C47">
            <v>636.12</v>
          </cell>
        </row>
        <row r="48">
          <cell r="C48">
            <v>655.41</v>
          </cell>
        </row>
        <row r="50">
          <cell r="C50">
            <v>694.01</v>
          </cell>
        </row>
        <row r="53">
          <cell r="C53">
            <v>749.67</v>
          </cell>
        </row>
        <row r="61">
          <cell r="C61">
            <v>963.68</v>
          </cell>
        </row>
        <row r="73">
          <cell r="C73">
            <v>1373.1</v>
          </cell>
        </row>
        <row r="74">
          <cell r="C74">
            <v>1469.4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selection activeCell="I9" sqref="I9"/>
    </sheetView>
  </sheetViews>
  <sheetFormatPr baseColWidth="10" defaultRowHeight="15" x14ac:dyDescent="0.25"/>
  <cols>
    <col min="1" max="1" width="14" bestFit="1" customWidth="1"/>
    <col min="2" max="2" width="34.7109375" bestFit="1" customWidth="1"/>
    <col min="3" max="3" width="27.5703125" bestFit="1" customWidth="1"/>
    <col min="4" max="4" width="29.7109375" customWidth="1"/>
    <col min="5" max="5" width="32.28515625" bestFit="1" customWidth="1"/>
    <col min="6" max="6" width="17.28515625" bestFit="1" customWidth="1"/>
    <col min="7" max="7" width="12.28515625" bestFit="1" customWidth="1"/>
    <col min="8" max="8" width="18.42578125" bestFit="1" customWidth="1"/>
    <col min="9" max="9" width="20.7109375" customWidth="1"/>
    <col min="10" max="10" width="28.42578125" customWidth="1"/>
    <col min="11" max="11" width="25.7109375" customWidth="1"/>
    <col min="12" max="12" width="25.28515625" bestFit="1" customWidth="1"/>
    <col min="13" max="13" width="16.85546875" bestFit="1" customWidth="1"/>
    <col min="14" max="14" width="74.28515625" bestFit="1" customWidth="1"/>
  </cols>
  <sheetData>
    <row r="1" spans="1:17" s="10" customForma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</row>
    <row r="2" spans="1:17" s="2" customFormat="1" ht="15.75" thickBot="1" x14ac:dyDescent="0.3">
      <c r="A2" s="2" t="s">
        <v>14</v>
      </c>
      <c r="B2" s="2" t="s">
        <v>15</v>
      </c>
      <c r="C2" s="2" t="s">
        <v>16</v>
      </c>
      <c r="D2" s="2" t="s">
        <v>49</v>
      </c>
      <c r="E2" s="17">
        <v>1</v>
      </c>
      <c r="F2" s="17">
        <v>1</v>
      </c>
      <c r="G2" s="2" t="s">
        <v>17</v>
      </c>
      <c r="H2" s="17">
        <v>100</v>
      </c>
      <c r="I2" s="3">
        <f>'[1]Tabla salarial 2023'!$E$4+'[1]Tabla salarial 2023'!$H$4*2</f>
        <v>16633.900000000001</v>
      </c>
      <c r="J2" s="3">
        <f>'[1]Tabla salarial 2023'!$C$25*14</f>
        <v>13207.32</v>
      </c>
      <c r="K2" s="3">
        <f>'[1]Tabla salarial 2023'!$C$74*14</f>
        <v>20571.600000000002</v>
      </c>
      <c r="L2" s="3">
        <f>'[1]Tabla salarial 2023'!$E$22</f>
        <v>2333.3999999999996</v>
      </c>
      <c r="M2" s="3">
        <f t="shared" ref="M2:M15" si="0">SUM(I2:L2)</f>
        <v>52746.220000000008</v>
      </c>
      <c r="N2" s="2" t="s">
        <v>18</v>
      </c>
      <c r="P2" s="2" t="s">
        <v>28</v>
      </c>
      <c r="Q2" s="2" t="s">
        <v>34</v>
      </c>
    </row>
    <row r="3" spans="1:17" s="2" customFormat="1" ht="15.75" thickBot="1" x14ac:dyDescent="0.3">
      <c r="A3" s="2" t="s">
        <v>14</v>
      </c>
      <c r="B3" s="2" t="s">
        <v>15</v>
      </c>
      <c r="C3" s="2" t="s">
        <v>16</v>
      </c>
      <c r="D3" s="2" t="s">
        <v>19</v>
      </c>
      <c r="E3" s="17">
        <v>1</v>
      </c>
      <c r="F3" s="17">
        <v>2</v>
      </c>
      <c r="G3" s="2" t="s">
        <v>17</v>
      </c>
      <c r="H3" s="17">
        <v>100</v>
      </c>
      <c r="I3" s="3">
        <f>'[1]Tabla salarial 2023'!$E$4+'[1]Tabla salarial 2023'!$H$4*2</f>
        <v>16633.900000000001</v>
      </c>
      <c r="J3" s="3">
        <f>'[1]Tabla salarial 2023'!$C$25*14</f>
        <v>13207.32</v>
      </c>
      <c r="K3" s="3">
        <f>'[1]Tabla salarial 2023'!$C$73*14</f>
        <v>19223.399999999998</v>
      </c>
      <c r="L3" s="3">
        <f>'[1]Tabla salarial 2023'!$E$22</f>
        <v>2333.3999999999996</v>
      </c>
      <c r="M3" s="3">
        <f>SUM(I3:L3)</f>
        <v>51398.02</v>
      </c>
      <c r="N3" s="2" t="s">
        <v>18</v>
      </c>
      <c r="P3" s="2" t="s">
        <v>29</v>
      </c>
      <c r="Q3" s="2" t="s">
        <v>34</v>
      </c>
    </row>
    <row r="4" spans="1:17" s="4" customFormat="1" ht="15.75" thickBot="1" x14ac:dyDescent="0.3">
      <c r="A4" s="4" t="s">
        <v>14</v>
      </c>
      <c r="B4" s="4" t="s">
        <v>15</v>
      </c>
      <c r="C4" s="4" t="s">
        <v>16</v>
      </c>
      <c r="D4" s="4" t="s">
        <v>20</v>
      </c>
      <c r="E4" s="18">
        <v>2</v>
      </c>
      <c r="F4" s="18">
        <v>1</v>
      </c>
      <c r="G4" s="4" t="s">
        <v>17</v>
      </c>
      <c r="H4" s="18">
        <v>100</v>
      </c>
      <c r="I4" s="5">
        <f>'[1]Tabla salarial 2023'!$E$5+'[1]Tabla salarial 2023'!$H$5*2</f>
        <v>14626.98</v>
      </c>
      <c r="J4" s="5">
        <f>'[1]Tabla salarial 2023'!$C$19*14</f>
        <v>8089.4800000000005</v>
      </c>
      <c r="K4" s="5">
        <f>'[1]Tabla salarial 2023'!$C$61*14</f>
        <v>13491.519999999999</v>
      </c>
      <c r="L4" s="5">
        <f>'[1]Tabla salarial 2023'!$E$23</f>
        <v>1906.92</v>
      </c>
      <c r="M4" s="5">
        <f t="shared" si="0"/>
        <v>38114.899999999994</v>
      </c>
      <c r="N4" s="4" t="s">
        <v>18</v>
      </c>
      <c r="P4" s="4" t="s">
        <v>30</v>
      </c>
      <c r="Q4" s="4" t="s">
        <v>35</v>
      </c>
    </row>
    <row r="5" spans="1:17" s="4" customFormat="1" ht="15.75" thickBot="1" x14ac:dyDescent="0.3">
      <c r="A5" s="4" t="s">
        <v>14</v>
      </c>
      <c r="B5" s="4" t="s">
        <v>15</v>
      </c>
      <c r="C5" s="4" t="s">
        <v>16</v>
      </c>
      <c r="D5" s="4" t="s">
        <v>21</v>
      </c>
      <c r="E5" s="18">
        <v>2</v>
      </c>
      <c r="F5" s="18">
        <v>1</v>
      </c>
      <c r="G5" s="4" t="s">
        <v>17</v>
      </c>
      <c r="H5" s="18">
        <v>100</v>
      </c>
      <c r="I5" s="5">
        <f>'[1]Tabla salarial 2023'!$E$5+'[1]Tabla salarial 2023'!$H$5*2</f>
        <v>14626.98</v>
      </c>
      <c r="J5" s="5">
        <f>'[1]Tabla salarial 2023'!$C$19*14</f>
        <v>8089.4800000000005</v>
      </c>
      <c r="K5" s="5">
        <f>'[1]Tabla salarial 2023'!$C$61*14</f>
        <v>13491.519999999999</v>
      </c>
      <c r="L5" s="5">
        <f>'[1]Tabla salarial 2023'!$E$23</f>
        <v>1906.92</v>
      </c>
      <c r="M5" s="5">
        <f t="shared" si="0"/>
        <v>38114.899999999994</v>
      </c>
      <c r="N5" s="4" t="s">
        <v>18</v>
      </c>
      <c r="P5" s="4" t="s">
        <v>30</v>
      </c>
      <c r="Q5" s="4" t="s">
        <v>35</v>
      </c>
    </row>
    <row r="6" spans="1:17" s="8" customFormat="1" ht="15.75" thickBot="1" x14ac:dyDescent="0.3">
      <c r="A6" s="8" t="s">
        <v>14</v>
      </c>
      <c r="B6" s="8" t="s">
        <v>15</v>
      </c>
      <c r="C6" s="8" t="s">
        <v>16</v>
      </c>
      <c r="D6" s="8" t="s">
        <v>22</v>
      </c>
      <c r="E6" s="19">
        <v>4</v>
      </c>
      <c r="F6" s="19">
        <v>2</v>
      </c>
      <c r="G6" s="8" t="s">
        <v>17</v>
      </c>
      <c r="H6" s="19">
        <v>100</v>
      </c>
      <c r="I6" s="9">
        <f>'[1]Tabla salarial 2023'!$E$6+'[1]Tabla salarial 2023'!$H$6*2</f>
        <v>11202.679999999998</v>
      </c>
      <c r="J6" s="9">
        <f>'[1]Tabla salarial 2023'!$C$13*14</f>
        <v>5552.4000000000005</v>
      </c>
      <c r="K6" s="9">
        <f>'[1]Tabla salarial 2023'!$C$53*14</f>
        <v>10495.38</v>
      </c>
      <c r="L6" s="9">
        <f>'[1]Tabla salarial 2023'!$E$24</f>
        <v>1572.2400000000002</v>
      </c>
      <c r="M6" s="9">
        <f t="shared" si="0"/>
        <v>28822.7</v>
      </c>
      <c r="N6" s="8" t="s">
        <v>18</v>
      </c>
      <c r="P6" s="8" t="s">
        <v>27</v>
      </c>
      <c r="Q6" s="8" t="s">
        <v>36</v>
      </c>
    </row>
    <row r="7" spans="1:17" s="8" customFormat="1" ht="15.75" thickBot="1" x14ac:dyDescent="0.3">
      <c r="A7" s="8" t="s">
        <v>14</v>
      </c>
      <c r="B7" s="8" t="s">
        <v>15</v>
      </c>
      <c r="C7" s="8" t="s">
        <v>16</v>
      </c>
      <c r="D7" s="8" t="s">
        <v>23</v>
      </c>
      <c r="E7" s="19">
        <v>4</v>
      </c>
      <c r="F7" s="19">
        <v>1</v>
      </c>
      <c r="G7" s="8" t="s">
        <v>17</v>
      </c>
      <c r="H7" s="19">
        <v>100</v>
      </c>
      <c r="I7" s="9">
        <f>'[1]Tabla salarial 2023'!$E$6+'[1]Tabla salarial 2023'!$H$6*2</f>
        <v>11202.679999999998</v>
      </c>
      <c r="J7" s="9">
        <f>'[1]Tabla salarial 2023'!$C$13*14</f>
        <v>5552.4000000000005</v>
      </c>
      <c r="K7" s="9">
        <f>'[1]Tabla salarial 2023'!$C$53*14</f>
        <v>10495.38</v>
      </c>
      <c r="L7" s="9">
        <f>'[1]Tabla salarial 2023'!$E$24</f>
        <v>1572.2400000000002</v>
      </c>
      <c r="M7" s="9">
        <f t="shared" si="0"/>
        <v>28822.7</v>
      </c>
      <c r="N7" s="8" t="s">
        <v>18</v>
      </c>
      <c r="P7" s="8" t="s">
        <v>27</v>
      </c>
      <c r="Q7" s="8" t="s">
        <v>36</v>
      </c>
    </row>
    <row r="8" spans="1:17" s="8" customFormat="1" ht="15.75" thickBot="1" x14ac:dyDescent="0.3">
      <c r="A8" s="8" t="s">
        <v>14</v>
      </c>
      <c r="B8" s="8" t="s">
        <v>15</v>
      </c>
      <c r="C8" s="8" t="s">
        <v>16</v>
      </c>
      <c r="D8" s="8" t="s">
        <v>24</v>
      </c>
      <c r="E8" s="19">
        <v>4</v>
      </c>
      <c r="F8" s="19">
        <v>1</v>
      </c>
      <c r="G8" s="8" t="s">
        <v>17</v>
      </c>
      <c r="H8" s="19">
        <v>100</v>
      </c>
      <c r="I8" s="9">
        <f>'[1]Tabla salarial 2023'!$E$6+'[1]Tabla salarial 2023'!$H$6*2</f>
        <v>11202.679999999998</v>
      </c>
      <c r="J8" s="9">
        <f>'[1]Tabla salarial 2023'!$C$13*14</f>
        <v>5552.4000000000005</v>
      </c>
      <c r="K8" s="9">
        <f>'[1]Tabla salarial 2023'!$C$47*14</f>
        <v>8905.68</v>
      </c>
      <c r="L8" s="9">
        <f>'[1]Tabla salarial 2023'!$E$24</f>
        <v>1572.2400000000002</v>
      </c>
      <c r="M8" s="9">
        <f t="shared" si="0"/>
        <v>27233</v>
      </c>
      <c r="N8" s="8" t="s">
        <v>18</v>
      </c>
      <c r="P8" s="8" t="s">
        <v>31</v>
      </c>
      <c r="Q8" s="8" t="s">
        <v>36</v>
      </c>
    </row>
    <row r="9" spans="1:17" s="8" customFormat="1" ht="15.75" thickBot="1" x14ac:dyDescent="0.3">
      <c r="A9" s="8" t="s">
        <v>14</v>
      </c>
      <c r="B9" s="8" t="s">
        <v>15</v>
      </c>
      <c r="C9" s="8" t="s">
        <v>16</v>
      </c>
      <c r="D9" s="8" t="s">
        <v>23</v>
      </c>
      <c r="E9" s="19">
        <v>4</v>
      </c>
      <c r="F9" s="19">
        <v>1</v>
      </c>
      <c r="G9" s="8" t="s">
        <v>17</v>
      </c>
      <c r="H9" s="19">
        <v>100</v>
      </c>
      <c r="I9" s="9">
        <f>'[1]Tabla salarial 2023'!$E$6+'[1]Tabla salarial 2023'!$H$6*2</f>
        <v>11202.679999999998</v>
      </c>
      <c r="J9" s="9">
        <f>'[1]Tabla salarial 2023'!$C$13*14</f>
        <v>5552.4000000000005</v>
      </c>
      <c r="K9" s="9">
        <f>'[1]Tabla salarial 2023'!$C$47*14</f>
        <v>8905.68</v>
      </c>
      <c r="L9" s="9">
        <f>'[1]Tabla salarial 2023'!$E$24</f>
        <v>1572.2400000000002</v>
      </c>
      <c r="M9" s="9">
        <f t="shared" si="0"/>
        <v>27233</v>
      </c>
      <c r="N9" s="8" t="s">
        <v>18</v>
      </c>
      <c r="P9" s="8" t="s">
        <v>31</v>
      </c>
      <c r="Q9" s="8" t="s">
        <v>36</v>
      </c>
    </row>
    <row r="10" spans="1:17" s="8" customFormat="1" ht="15.75" thickBot="1" x14ac:dyDescent="0.3">
      <c r="A10" s="8" t="s">
        <v>14</v>
      </c>
      <c r="B10" s="8" t="s">
        <v>15</v>
      </c>
      <c r="C10" s="8" t="s">
        <v>16</v>
      </c>
      <c r="D10" s="8" t="s">
        <v>41</v>
      </c>
      <c r="E10" s="19">
        <v>4</v>
      </c>
      <c r="F10" s="19">
        <v>1</v>
      </c>
      <c r="G10" s="8" t="s">
        <v>17</v>
      </c>
      <c r="H10" s="19">
        <v>100</v>
      </c>
      <c r="I10" s="9">
        <f>'[1]Tabla salarial 2023'!$E$6+'[1]Tabla salarial 2023'!$H$6*2</f>
        <v>11202.679999999998</v>
      </c>
      <c r="J10" s="9">
        <f>'[1]Tabla salarial 2023'!$C$16*14</f>
        <v>6620.5999999999995</v>
      </c>
      <c r="K10" s="9">
        <f>'[1]Tabla salarial 2023'!$C$48*14</f>
        <v>9175.74</v>
      </c>
      <c r="L10" s="9">
        <f>'[1]Tabla salarial 2023'!$E$24</f>
        <v>1572.2400000000002</v>
      </c>
      <c r="M10" s="9">
        <f t="shared" si="0"/>
        <v>28571.26</v>
      </c>
      <c r="N10" s="8" t="s">
        <v>18</v>
      </c>
      <c r="P10" s="8" t="s">
        <v>48</v>
      </c>
      <c r="Q10" s="8" t="s">
        <v>36</v>
      </c>
    </row>
    <row r="11" spans="1:17" s="6" customFormat="1" ht="15.75" thickBot="1" x14ac:dyDescent="0.3">
      <c r="A11" s="6" t="s">
        <v>14</v>
      </c>
      <c r="B11" s="6" t="s">
        <v>15</v>
      </c>
      <c r="C11" s="6" t="s">
        <v>16</v>
      </c>
      <c r="D11" s="6" t="s">
        <v>43</v>
      </c>
      <c r="E11" s="20">
        <v>7</v>
      </c>
      <c r="F11" s="20">
        <v>1</v>
      </c>
      <c r="G11" s="6" t="s">
        <v>17</v>
      </c>
      <c r="H11" s="20">
        <v>100</v>
      </c>
      <c r="I11" s="7">
        <f>'[1]Tabla salarial 2023'!$E$7+'[1]Tabla salarial 2023'!$H$7*2</f>
        <v>9495.7199999999993</v>
      </c>
      <c r="J11" s="7">
        <f>'[1]Tabla salarial 2023'!$C$15*14</f>
        <v>6264.3</v>
      </c>
      <c r="K11" s="7">
        <f>'[1]Tabla salarial 2023'!$C$46*14</f>
        <v>8636.4599999999991</v>
      </c>
      <c r="L11" s="7">
        <f>'[1]Tabla salarial 2023'!$E$25</f>
        <v>1296</v>
      </c>
      <c r="M11" s="7">
        <f>SUM(I11:L11)</f>
        <v>25692.48</v>
      </c>
      <c r="N11" s="6" t="s">
        <v>18</v>
      </c>
      <c r="P11" s="6" t="s">
        <v>42</v>
      </c>
      <c r="Q11" s="6" t="s">
        <v>37</v>
      </c>
    </row>
    <row r="12" spans="1:17" s="6" customFormat="1" ht="15.75" thickBot="1" x14ac:dyDescent="0.3">
      <c r="A12" s="6" t="s">
        <v>14</v>
      </c>
      <c r="B12" s="6" t="s">
        <v>15</v>
      </c>
      <c r="C12" s="6" t="s">
        <v>16</v>
      </c>
      <c r="D12" s="6" t="s">
        <v>44</v>
      </c>
      <c r="E12" s="20">
        <v>7</v>
      </c>
      <c r="F12" s="20">
        <v>1</v>
      </c>
      <c r="G12" s="6" t="s">
        <v>17</v>
      </c>
      <c r="H12" s="20">
        <v>100</v>
      </c>
      <c r="I12" s="7">
        <f>'[1]Tabla salarial 2023'!$E$7+'[1]Tabla salarial 2023'!$H$7*2</f>
        <v>9495.7199999999993</v>
      </c>
      <c r="J12" s="7">
        <f>'[1]Tabla salarial 2023'!$C$15*14</f>
        <v>6264.3</v>
      </c>
      <c r="K12" s="7">
        <f>'[1]Tabla salarial 2023'!$C$46*14</f>
        <v>8636.4599999999991</v>
      </c>
      <c r="L12" s="7">
        <f>'[1]Tabla salarial 2023'!$E$25</f>
        <v>1296</v>
      </c>
      <c r="M12" s="7">
        <f>SUM(I12:L12)</f>
        <v>25692.48</v>
      </c>
      <c r="N12" s="6" t="s">
        <v>18</v>
      </c>
      <c r="P12" s="6" t="s">
        <v>42</v>
      </c>
      <c r="Q12" s="6" t="s">
        <v>37</v>
      </c>
    </row>
    <row r="13" spans="1:17" s="6" customFormat="1" ht="15.75" thickBot="1" x14ac:dyDescent="0.3">
      <c r="A13" s="6" t="s">
        <v>14</v>
      </c>
      <c r="B13" s="6" t="s">
        <v>15</v>
      </c>
      <c r="C13" s="6" t="s">
        <v>16</v>
      </c>
      <c r="D13" s="6" t="s">
        <v>25</v>
      </c>
      <c r="E13" s="20">
        <v>7</v>
      </c>
      <c r="F13" s="20">
        <v>2</v>
      </c>
      <c r="G13" s="6" t="s">
        <v>17</v>
      </c>
      <c r="H13" s="20">
        <v>100</v>
      </c>
      <c r="I13" s="7">
        <f>'[1]Tabla salarial 2023'!$E$7+'[1]Tabla salarial 2023'!$H$7*2</f>
        <v>9495.7199999999993</v>
      </c>
      <c r="J13" s="7">
        <f>'[1]Tabla salarial 2023'!$C$11*14</f>
        <v>4839.9399999999996</v>
      </c>
      <c r="K13" s="7">
        <f>'[1]Tabla salarial 2023'!$C$45*14</f>
        <v>8258.0400000000009</v>
      </c>
      <c r="L13" s="7">
        <f>'[1]Tabla salarial 2023'!$E$25</f>
        <v>1296</v>
      </c>
      <c r="M13" s="7">
        <f t="shared" si="0"/>
        <v>23889.7</v>
      </c>
      <c r="N13" s="6" t="s">
        <v>18</v>
      </c>
      <c r="P13" s="6" t="s">
        <v>32</v>
      </c>
      <c r="Q13" s="6" t="s">
        <v>37</v>
      </c>
    </row>
    <row r="14" spans="1:17" s="14" customFormat="1" ht="15.75" thickBot="1" x14ac:dyDescent="0.3">
      <c r="A14" s="14" t="s">
        <v>14</v>
      </c>
      <c r="B14" s="14" t="s">
        <v>15</v>
      </c>
      <c r="C14" s="14" t="s">
        <v>16</v>
      </c>
      <c r="D14" s="14" t="s">
        <v>45</v>
      </c>
      <c r="E14" s="21">
        <v>6</v>
      </c>
      <c r="F14" s="21">
        <v>6</v>
      </c>
      <c r="G14" s="14" t="s">
        <v>17</v>
      </c>
      <c r="H14" s="21">
        <v>100</v>
      </c>
      <c r="I14" s="15">
        <f>'[1]Tabla salarial 2023'!$E$8+'[1]Tabla salarial 2023'!$H$8*2</f>
        <v>8702.4000000000015</v>
      </c>
      <c r="J14" s="15">
        <f>'[1]Tabla salarial 2023'!$C$11*14</f>
        <v>4839.9399999999996</v>
      </c>
      <c r="K14" s="15">
        <f>'[1]Tabla salarial 2023'!$C$50*14</f>
        <v>9716.14</v>
      </c>
      <c r="L14" s="15">
        <f>'[1]Tabla salarial 2023'!$E$26</f>
        <v>1144.8000000000002</v>
      </c>
      <c r="M14" s="15">
        <f t="shared" si="0"/>
        <v>24403.279999999999</v>
      </c>
      <c r="N14" s="14" t="s">
        <v>18</v>
      </c>
      <c r="P14" s="14" t="s">
        <v>33</v>
      </c>
      <c r="Q14" s="14" t="s">
        <v>38</v>
      </c>
    </row>
    <row r="15" spans="1:17" s="14" customFormat="1" ht="15.75" thickBot="1" x14ac:dyDescent="0.3">
      <c r="A15" s="14" t="s">
        <v>14</v>
      </c>
      <c r="B15" s="14" t="s">
        <v>15</v>
      </c>
      <c r="C15" s="14" t="s">
        <v>16</v>
      </c>
      <c r="D15" s="14" t="s">
        <v>46</v>
      </c>
      <c r="E15" s="21">
        <v>10</v>
      </c>
      <c r="F15" s="21">
        <v>1</v>
      </c>
      <c r="G15" s="14" t="s">
        <v>17</v>
      </c>
      <c r="H15" s="21">
        <v>100</v>
      </c>
      <c r="I15" s="15">
        <f>'[1]Tabla salarial 2023'!$E$8+'[1]Tabla salarial 2023'!$H$8*2</f>
        <v>8702.4000000000015</v>
      </c>
      <c r="J15" s="15">
        <f>'[1]Tabla salarial 2023'!$C$11*14</f>
        <v>4839.9399999999996</v>
      </c>
      <c r="K15" s="15">
        <f>'[1]Tabla salarial 2023'!$C$43*14</f>
        <v>7719.46</v>
      </c>
      <c r="L15" s="15">
        <f>'[1]Tabla salarial 2023'!$E$26</f>
        <v>1144.8000000000002</v>
      </c>
      <c r="M15" s="15">
        <f t="shared" si="0"/>
        <v>22406.6</v>
      </c>
      <c r="N15" s="14" t="s">
        <v>18</v>
      </c>
      <c r="P15" s="14" t="s">
        <v>39</v>
      </c>
      <c r="Q15" s="14" t="s">
        <v>38</v>
      </c>
    </row>
    <row r="16" spans="1:17" s="14" customFormat="1" ht="15.75" thickBot="1" x14ac:dyDescent="0.3">
      <c r="A16" s="14" t="s">
        <v>14</v>
      </c>
      <c r="B16" s="14" t="s">
        <v>15</v>
      </c>
      <c r="C16" s="14" t="s">
        <v>16</v>
      </c>
      <c r="D16" s="14" t="s">
        <v>26</v>
      </c>
      <c r="E16" s="21">
        <v>10</v>
      </c>
      <c r="F16" s="21">
        <v>1</v>
      </c>
      <c r="G16" s="14" t="s">
        <v>17</v>
      </c>
      <c r="H16" s="21">
        <v>100</v>
      </c>
      <c r="I16" s="15">
        <f>'[1]Tabla salarial 2023'!$E$8+'[1]Tabla salarial 2023'!$H$8*2</f>
        <v>8702.4000000000015</v>
      </c>
      <c r="J16" s="15">
        <f>'[1]Tabla salarial 2023'!$C$9*14</f>
        <v>4300.38</v>
      </c>
      <c r="K16" s="15">
        <f>'[1]Tabla salarial 2023'!$C$40*14</f>
        <v>6910.2599999999993</v>
      </c>
      <c r="L16" s="15">
        <f>'[1]Tabla salarial 2023'!$E$26</f>
        <v>1144.8000000000002</v>
      </c>
      <c r="M16" s="15">
        <f>SUM(I17:L17)</f>
        <v>21057.84</v>
      </c>
      <c r="N16" s="14" t="s">
        <v>18</v>
      </c>
      <c r="P16" s="16" t="s">
        <v>40</v>
      </c>
      <c r="Q16" s="14" t="s">
        <v>38</v>
      </c>
    </row>
    <row r="17" spans="1:17" s="11" customFormat="1" ht="15.75" thickBot="1" x14ac:dyDescent="0.3">
      <c r="A17" s="11" t="s">
        <v>14</v>
      </c>
      <c r="B17" s="11" t="s">
        <v>15</v>
      </c>
      <c r="C17" s="11" t="s">
        <v>16</v>
      </c>
      <c r="D17" s="11" t="s">
        <v>47</v>
      </c>
      <c r="E17" s="22">
        <v>10</v>
      </c>
      <c r="F17" s="22">
        <v>1</v>
      </c>
      <c r="G17" s="11" t="s">
        <v>17</v>
      </c>
      <c r="H17" s="22">
        <v>100</v>
      </c>
      <c r="I17" s="12">
        <f>'[1]Tabla salarial 2023'!$E$8+'[1]Tabla salarial 2023'!$H$8*2</f>
        <v>8702.4000000000015</v>
      </c>
      <c r="J17" s="12">
        <f>'[1]Tabla salarial 2023'!$C$9*14</f>
        <v>4300.38</v>
      </c>
      <c r="K17" s="12">
        <f>'[1]Tabla salarial 2023'!$C$40*14</f>
        <v>6910.2599999999993</v>
      </c>
      <c r="L17" s="12">
        <f>'[1]Tabla salarial 2023'!$E$26</f>
        <v>1144.8000000000002</v>
      </c>
      <c r="M17" s="12">
        <f>SUM(I17:L17)</f>
        <v>21057.84</v>
      </c>
      <c r="N17" s="11" t="s">
        <v>18</v>
      </c>
      <c r="P17" s="13" t="s">
        <v>40</v>
      </c>
      <c r="Q17" s="11" t="s">
        <v>38</v>
      </c>
    </row>
    <row r="18" spans="1:17" x14ac:dyDescent="0.25">
      <c r="I18" s="1"/>
      <c r="J18" s="1"/>
      <c r="K18" s="1"/>
      <c r="L18" s="1"/>
      <c r="M18" s="1"/>
    </row>
    <row r="19" spans="1:17" x14ac:dyDescent="0.25">
      <c r="F19">
        <f>SUM(F2:F18)</f>
        <v>24</v>
      </c>
    </row>
    <row r="24" spans="1:17" x14ac:dyDescent="0.25">
      <c r="I24" s="1"/>
      <c r="J24" s="1"/>
      <c r="K24" s="1"/>
      <c r="L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F7-4_2023- General de Pers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CRISTINA HERRERA CANINO</dc:creator>
  <cp:lastModifiedBy>Jose Alberto Guedes</cp:lastModifiedBy>
  <dcterms:created xsi:type="dcterms:W3CDTF">2017-04-03T08:47:26Z</dcterms:created>
  <dcterms:modified xsi:type="dcterms:W3CDTF">2023-04-24T09:39:15Z</dcterms:modified>
</cp:coreProperties>
</file>