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Cuestionario ISPA\2023\"/>
    </mc:Choice>
  </mc:AlternateContent>
  <xr:revisionPtr revIDLastSave="0" documentId="13_ncr:1_{4E34BD8C-3D5D-484E-ABE4-DE7358E4D6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1-4_2023 - Funcionario Gen " sheetId="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P9" i="4" l="1"/>
  <c r="P10" i="4"/>
  <c r="P8" i="4"/>
  <c r="P7" i="4"/>
  <c r="P6" i="4"/>
  <c r="P5" i="4"/>
  <c r="P3" i="4"/>
  <c r="P4" i="4"/>
  <c r="P2" i="4"/>
  <c r="O10" i="4" l="1"/>
  <c r="O9" i="4"/>
  <c r="O8" i="4"/>
  <c r="O7" i="4"/>
  <c r="O6" i="4"/>
  <c r="O5" i="4"/>
  <c r="O3" i="4"/>
  <c r="O4" i="4"/>
  <c r="O2" i="4"/>
  <c r="N10" i="4"/>
  <c r="N9" i="4"/>
  <c r="N8" i="4"/>
  <c r="N7" i="4"/>
  <c r="N6" i="4"/>
  <c r="N5" i="4"/>
  <c r="N3" i="4"/>
  <c r="N4" i="4"/>
  <c r="N2" i="4"/>
  <c r="M9" i="4"/>
  <c r="M10" i="4"/>
  <c r="M8" i="4"/>
  <c r="M7" i="4"/>
  <c r="M6" i="4"/>
  <c r="M5" i="4"/>
  <c r="M3" i="4"/>
  <c r="M4" i="4"/>
  <c r="M2" i="4"/>
  <c r="L10" i="4"/>
  <c r="L9" i="4"/>
  <c r="L8" i="4"/>
  <c r="L7" i="4"/>
  <c r="L6" i="4"/>
  <c r="L5" i="4"/>
  <c r="L3" i="4"/>
  <c r="L4" i="4"/>
  <c r="L2" i="4"/>
  <c r="K10" i="4"/>
  <c r="K9" i="4"/>
  <c r="K8" i="4"/>
  <c r="K7" i="4"/>
  <c r="K6" i="4"/>
  <c r="K5" i="4"/>
  <c r="K3" i="4"/>
  <c r="K4" i="4"/>
  <c r="K2" i="4"/>
  <c r="J9" i="4"/>
  <c r="J10" i="4"/>
  <c r="J8" i="4"/>
  <c r="J7" i="4"/>
  <c r="J6" i="4"/>
  <c r="J5" i="4"/>
  <c r="J3" i="4"/>
  <c r="J4" i="4"/>
  <c r="J2" i="4"/>
  <c r="J12" i="4" l="1"/>
  <c r="J13" i="4" s="1"/>
  <c r="T6" i="4" l="1"/>
  <c r="T5" i="4"/>
  <c r="T7" i="4"/>
  <c r="T9" i="4"/>
  <c r="I12" i="4"/>
  <c r="T2" i="4" l="1"/>
  <c r="T8" i="4"/>
  <c r="T10" i="4"/>
  <c r="T3" i="4" l="1"/>
  <c r="T4" i="4"/>
</calcChain>
</file>

<file path=xl/sharedStrings.xml><?xml version="1.0" encoding="utf-8"?>
<sst xmlns="http://schemas.openxmlformats.org/spreadsheetml/2006/main" count="57" uniqueCount="35">
  <si>
    <t>codigo_unidad</t>
  </si>
  <si>
    <t>denominacion_organismo_autonomo</t>
  </si>
  <si>
    <t>denominacion_puesto_trabajo</t>
  </si>
  <si>
    <t>clave_puestos_habilitados</t>
  </si>
  <si>
    <t>clave_puestos_prevencion_extencion_incendios</t>
  </si>
  <si>
    <t>grupo_puesto_trabajo</t>
  </si>
  <si>
    <t>nivel_complemento_destino</t>
  </si>
  <si>
    <t>numero_funcionarios</t>
  </si>
  <si>
    <t>sueldo_anual</t>
  </si>
  <si>
    <t>complemento_destino_anual</t>
  </si>
  <si>
    <t>complemento_especifico_anual</t>
  </si>
  <si>
    <t>pagas_extraordinarias_sueldo</t>
  </si>
  <si>
    <t>pagas_extraordinarias_complemento_destino</t>
  </si>
  <si>
    <t>pagas_adicionales_complemento_especifico</t>
  </si>
  <si>
    <t>productividad_fija</t>
  </si>
  <si>
    <t>otras_retribuciones1</t>
  </si>
  <si>
    <t>otras_retribuciones2</t>
  </si>
  <si>
    <t>otras_retribuciones3</t>
  </si>
  <si>
    <t>retribucion_total</t>
  </si>
  <si>
    <t>observaciones</t>
  </si>
  <si>
    <t xml:space="preserve">LA0000166 </t>
  </si>
  <si>
    <t>INSTITUTO INSULAR DE DEPORTES DE GRAN CANARIA</t>
  </si>
  <si>
    <t>A1</t>
  </si>
  <si>
    <t>C1</t>
  </si>
  <si>
    <t>Auxiliar administrativo Alto cargo</t>
  </si>
  <si>
    <t>C2</t>
  </si>
  <si>
    <t>Auxiliar administrativo</t>
  </si>
  <si>
    <t>nivel_complementoespecifico</t>
  </si>
  <si>
    <t>Administrativo-Jefe Negociado</t>
  </si>
  <si>
    <t>Auxiliar administrativo-Especialista Arquitectura</t>
  </si>
  <si>
    <t>Jefe de Servicio de Arquitectura (Arquitecto)</t>
  </si>
  <si>
    <t>Jefe de Servicio de Gestión Económica (Interventor Delegado)</t>
  </si>
  <si>
    <t>Jefe de Servicio de Asuntos Generales (Técnico superior de Administración General)</t>
  </si>
  <si>
    <t>Técnico  Medio en Gestión Deportiva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</si>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</sst>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10" fontId="0" fillId="0" borderId="0" xfId="42" applyNumberFormat="1" applyFont="1"/>
    <xf numFmtId="3" fontId="0" fillId="0" borderId="0" xfId="0" applyNumberFormat="1"/>
    <xf numFmtId="164" fontId="0" fillId="0" borderId="0" xfId="42" applyNumberFormat="1" applyFont="1"/>
    <xf numFmtId="0" fontId="16" fillId="33" borderId="0" xfId="0" applyFont="1" applyFill="1"/>
    <xf numFmtId="3" fontId="0" fillId="0" borderId="0" xfId="0" applyNumberFormat="1" applyAlignment="1">
      <alignment horizontal="center"/>
    </xf>
    <xf numFmtId="4" fontId="0" fillId="34" borderId="11" xfId="0" applyNumberFormat="1" applyFill="1" applyBorder="1"/>
    <xf numFmtId="3" fontId="0" fillId="34" borderId="11" xfId="0" applyNumberFormat="1" applyFill="1" applyBorder="1" applyAlignment="1">
      <alignment horizontal="center"/>
    </xf>
    <xf numFmtId="10" fontId="1" fillId="34" borderId="11" xfId="42" applyNumberFormat="1" applyFont="1" applyFill="1" applyBorder="1"/>
    <xf numFmtId="4" fontId="0" fillId="35" borderId="11" xfId="0" applyNumberFormat="1" applyFill="1" applyBorder="1"/>
    <xf numFmtId="3" fontId="0" fillId="35" borderId="11" xfId="0" applyNumberFormat="1" applyFill="1" applyBorder="1" applyAlignment="1">
      <alignment horizontal="center"/>
    </xf>
    <xf numFmtId="10" fontId="1" fillId="35" borderId="11" xfId="42" applyNumberFormat="1" applyFont="1" applyFill="1" applyBorder="1"/>
    <xf numFmtId="4" fontId="0" fillId="35" borderId="10" xfId="0" applyNumberFormat="1" applyFill="1" applyBorder="1"/>
    <xf numFmtId="3" fontId="0" fillId="35" borderId="10" xfId="0" applyNumberFormat="1" applyFill="1" applyBorder="1" applyAlignment="1">
      <alignment horizontal="center"/>
    </xf>
    <xf numFmtId="4" fontId="0" fillId="36" borderId="10" xfId="0" applyNumberFormat="1" applyFill="1" applyBorder="1"/>
    <xf numFmtId="3" fontId="0" fillId="36" borderId="10" xfId="0" applyNumberFormat="1" applyFill="1" applyBorder="1" applyAlignment="1">
      <alignment horizontal="center"/>
    </xf>
    <xf numFmtId="10" fontId="1" fillId="36" borderId="10" xfId="42" applyNumberFormat="1" applyFont="1" applyFill="1" applyBorder="1"/>
    <xf numFmtId="4" fontId="0" fillId="36" borderId="11" xfId="0" applyNumberFormat="1" applyFill="1" applyBorder="1"/>
    <xf numFmtId="3" fontId="0" fillId="36" borderId="11" xfId="0" applyNumberFormat="1" applyFill="1" applyBorder="1" applyAlignment="1">
      <alignment horizontal="center"/>
    </xf>
    <xf numFmtId="10" fontId="1" fillId="36" borderId="11" xfId="42" applyNumberFormat="1" applyFont="1" applyFill="1" applyBorder="1"/>
    <xf numFmtId="4" fontId="0" fillId="37" borderId="11" xfId="0" applyNumberFormat="1" applyFill="1" applyBorder="1"/>
    <xf numFmtId="4" fontId="0" fillId="38" borderId="11" xfId="0" applyNumberFormat="1" applyFill="1" applyBorder="1"/>
    <xf numFmtId="4" fontId="0" fillId="38" borderId="10" xfId="0" applyNumberFormat="1" applyFill="1" applyBorder="1"/>
    <xf numFmtId="3" fontId="0" fillId="38" borderId="11" xfId="0" applyNumberFormat="1" applyFill="1" applyBorder="1" applyAlignment="1">
      <alignment horizontal="center"/>
    </xf>
    <xf numFmtId="10" fontId="1" fillId="38" borderId="11" xfId="42" applyNumberFormat="1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Intervencion\Publico%20Intervencion\datos%20economicos%202003\Conta\Cuestionario%20ISPA\2023\MASTER%20presu2023.xlsx" TargetMode="External"/><Relationship Id="rId1" Type="http://schemas.openxmlformats.org/officeDocument/2006/relationships/externalLinkPath" Target="MASTER%20presu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justes Inversiones"/>
      <sheetName val="Análisis de propùestas "/>
      <sheetName val="Propuesta de transferencias "/>
      <sheetName val="Capitulo II"/>
      <sheetName val="ad 2023"/>
      <sheetName val="AD 2022"/>
      <sheetName val="  GASTOS 2023"/>
      <sheetName val="masa salarial laboral"/>
      <sheetName val="Ingresos2023"/>
      <sheetName val="Cuadro de Financiación"/>
      <sheetName val="Comparativo x,x+1"/>
      <sheetName val="Tabla salarial 2023"/>
      <sheetName val="RETRIBUCIONES 2023"/>
      <sheetName val="tabla salarial base 2022 "/>
      <sheetName val="retrib funcionarios"/>
      <sheetName val="funcionarios  Seg.social"/>
      <sheetName val="laborales "/>
      <sheetName val="laborales  (2)"/>
      <sheetName val="lab  seg.social"/>
      <sheetName val="Cálculo Personal Con Seguridad "/>
      <sheetName val="Cálculo Personal Con Seguri (2)"/>
      <sheetName val="Estado de Origen y aplic fon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15082.68</v>
          </cell>
          <cell r="H4">
            <v>775.61</v>
          </cell>
        </row>
        <row r="5">
          <cell r="E5">
            <v>13041.72</v>
          </cell>
          <cell r="H5">
            <v>792.63</v>
          </cell>
        </row>
        <row r="6">
          <cell r="E6">
            <v>9792.119999999999</v>
          </cell>
          <cell r="H6">
            <v>705.28</v>
          </cell>
        </row>
        <row r="7">
          <cell r="E7">
            <v>8149.7999999999993</v>
          </cell>
          <cell r="H7">
            <v>672.96</v>
          </cell>
        </row>
        <row r="11">
          <cell r="B11">
            <v>4148.5199999999995</v>
          </cell>
          <cell r="C11">
            <v>345.71</v>
          </cell>
        </row>
        <row r="13">
          <cell r="B13">
            <v>4759.2000000000007</v>
          </cell>
          <cell r="C13">
            <v>396.6</v>
          </cell>
        </row>
        <row r="15">
          <cell r="B15">
            <v>5369.4</v>
          </cell>
          <cell r="C15">
            <v>447.45</v>
          </cell>
        </row>
        <row r="17">
          <cell r="B17">
            <v>5979.96</v>
          </cell>
          <cell r="C17">
            <v>498.33</v>
          </cell>
        </row>
        <row r="19">
          <cell r="B19">
            <v>6933.84</v>
          </cell>
          <cell r="C19">
            <v>577.82000000000005</v>
          </cell>
        </row>
        <row r="22">
          <cell r="E22">
            <v>2333.3999999999996</v>
          </cell>
        </row>
        <row r="23">
          <cell r="E23">
            <v>1906.92</v>
          </cell>
        </row>
        <row r="24">
          <cell r="E24">
            <v>1572.2400000000002</v>
          </cell>
        </row>
        <row r="25">
          <cell r="B25">
            <v>11320.56</v>
          </cell>
          <cell r="C25">
            <v>943.38</v>
          </cell>
          <cell r="E25">
            <v>1296</v>
          </cell>
        </row>
        <row r="32">
          <cell r="C32">
            <v>346.52</v>
          </cell>
        </row>
        <row r="36">
          <cell r="C36">
            <v>426.81</v>
          </cell>
        </row>
        <row r="45">
          <cell r="B45">
            <v>7078.32</v>
          </cell>
        </row>
        <row r="46">
          <cell r="B46">
            <v>7402.68</v>
          </cell>
        </row>
        <row r="49">
          <cell r="B49">
            <v>8095.7999999999993</v>
          </cell>
          <cell r="C49">
            <v>674.65</v>
          </cell>
        </row>
        <row r="51">
          <cell r="B51">
            <v>8558.16</v>
          </cell>
          <cell r="C51">
            <v>713.18</v>
          </cell>
        </row>
        <row r="66">
          <cell r="B66">
            <v>13704</v>
          </cell>
          <cell r="C66">
            <v>1142</v>
          </cell>
        </row>
        <row r="73">
          <cell r="B73">
            <v>16477.199999999997</v>
          </cell>
          <cell r="C73">
            <v>1373.1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15"/>
  <sheetViews>
    <sheetView tabSelected="1" topLeftCell="I1" workbookViewId="0">
      <selection activeCell="L2" sqref="L2"/>
    </sheetView>
  </sheetViews>
  <sheetFormatPr baseColWidth="10" defaultRowHeight="15" x14ac:dyDescent="0.25"/>
  <cols>
    <col min="1" max="1" width="14" bestFit="1" customWidth="1"/>
    <col min="2" max="2" width="35.28515625" customWidth="1"/>
    <col min="3" max="3" width="76.7109375" customWidth="1"/>
    <col min="4" max="4" width="24.5703125" customWidth="1"/>
    <col min="5" max="5" width="20.42578125" customWidth="1"/>
    <col min="6" max="6" width="20.7109375" bestFit="1" customWidth="1"/>
    <col min="7" max="8" width="27" customWidth="1"/>
    <col min="9" max="9" width="20.140625" customWidth="1"/>
    <col min="10" max="10" width="17.7109375" customWidth="1"/>
    <col min="11" max="11" width="27.42578125" bestFit="1" customWidth="1"/>
    <col min="12" max="12" width="29.7109375" bestFit="1" customWidth="1"/>
    <col min="13" max="13" width="27.85546875" bestFit="1" customWidth="1"/>
    <col min="14" max="14" width="42.42578125" bestFit="1" customWidth="1"/>
    <col min="15" max="15" width="41.140625" bestFit="1" customWidth="1"/>
    <col min="16" max="16" width="17.28515625" bestFit="1" customWidth="1"/>
    <col min="17" max="19" width="19.42578125" bestFit="1" customWidth="1"/>
    <col min="20" max="20" width="16.140625" bestFit="1" customWidth="1"/>
    <col min="21" max="21" width="13.7109375" bestFit="1" customWidth="1"/>
  </cols>
  <sheetData>
    <row r="1" spans="1:193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27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</row>
    <row r="2" spans="1:193" s="15" customFormat="1" x14ac:dyDescent="0.25">
      <c r="A2" s="15" t="s">
        <v>20</v>
      </c>
      <c r="B2" s="15" t="s">
        <v>21</v>
      </c>
      <c r="C2" s="15" t="s">
        <v>32</v>
      </c>
      <c r="F2" s="15" t="s">
        <v>22</v>
      </c>
      <c r="G2" s="16">
        <v>28</v>
      </c>
      <c r="H2" s="16">
        <v>65</v>
      </c>
      <c r="I2" s="16">
        <v>1</v>
      </c>
      <c r="J2" s="15">
        <f>'[1]Tabla salarial 2023'!$E$4</f>
        <v>15082.68</v>
      </c>
      <c r="K2" s="15">
        <f>'[1]Tabla salarial 2023'!$B$25</f>
        <v>11320.56</v>
      </c>
      <c r="L2" s="15">
        <f>'[1]Tabla salarial 2023'!$B$73</f>
        <v>16477.199999999997</v>
      </c>
      <c r="M2" s="15">
        <f>'[1]Tabla salarial 2023'!$H$4*2</f>
        <v>1551.22</v>
      </c>
      <c r="N2" s="15">
        <f>'[1]Tabla salarial 2023'!$C$25*2</f>
        <v>1886.76</v>
      </c>
      <c r="O2" s="15">
        <f>'[1]Tabla salarial 2023'!$C$73*2</f>
        <v>2746.2</v>
      </c>
      <c r="P2" s="15">
        <f>'[1]Tabla salarial 2023'!$E$22</f>
        <v>2333.3999999999996</v>
      </c>
      <c r="T2" s="15">
        <f>SUM(J2:R2)</f>
        <v>51398.02</v>
      </c>
      <c r="W2" s="17"/>
    </row>
    <row r="3" spans="1:193" s="18" customFormat="1" x14ac:dyDescent="0.25">
      <c r="A3" s="18" t="s">
        <v>20</v>
      </c>
      <c r="B3" s="18" t="s">
        <v>21</v>
      </c>
      <c r="C3" s="18" t="s">
        <v>31</v>
      </c>
      <c r="F3" s="18" t="s">
        <v>22</v>
      </c>
      <c r="G3" s="19">
        <v>28</v>
      </c>
      <c r="H3" s="19">
        <v>65</v>
      </c>
      <c r="I3" s="19">
        <v>1</v>
      </c>
      <c r="J3" s="15">
        <f>'[1]Tabla salarial 2023'!$E$4</f>
        <v>15082.68</v>
      </c>
      <c r="K3" s="15">
        <f>'[1]Tabla salarial 2023'!$B$25</f>
        <v>11320.56</v>
      </c>
      <c r="L3" s="15">
        <f>'[1]Tabla salarial 2023'!$B$73</f>
        <v>16477.199999999997</v>
      </c>
      <c r="M3" s="15">
        <f>'[1]Tabla salarial 2023'!$H$4*2</f>
        <v>1551.22</v>
      </c>
      <c r="N3" s="15">
        <f>'[1]Tabla salarial 2023'!$C$25*2</f>
        <v>1886.76</v>
      </c>
      <c r="O3" s="15">
        <f>'[1]Tabla salarial 2023'!$C$73*2</f>
        <v>2746.2</v>
      </c>
      <c r="P3" s="15">
        <f>'[1]Tabla salarial 2023'!$E$22</f>
        <v>2333.3999999999996</v>
      </c>
      <c r="T3" s="18">
        <f t="shared" ref="T3:T10" si="0">SUM(J3:R3)</f>
        <v>51398.02</v>
      </c>
      <c r="W3" s="20"/>
    </row>
    <row r="4" spans="1:193" s="18" customFormat="1" x14ac:dyDescent="0.25">
      <c r="A4" s="18" t="s">
        <v>20</v>
      </c>
      <c r="B4" s="18" t="s">
        <v>21</v>
      </c>
      <c r="C4" s="18" t="s">
        <v>30</v>
      </c>
      <c r="F4" s="18" t="s">
        <v>22</v>
      </c>
      <c r="G4" s="19">
        <v>28</v>
      </c>
      <c r="H4" s="19">
        <v>65</v>
      </c>
      <c r="I4" s="19">
        <v>1</v>
      </c>
      <c r="J4" s="15">
        <f>'[1]Tabla salarial 2023'!$E$4</f>
        <v>15082.68</v>
      </c>
      <c r="K4" s="15">
        <f>'[1]Tabla salarial 2023'!$B$25</f>
        <v>11320.56</v>
      </c>
      <c r="L4" s="15">
        <f>'[1]Tabla salarial 2023'!$B$73</f>
        <v>16477.199999999997</v>
      </c>
      <c r="M4" s="15">
        <f>'[1]Tabla salarial 2023'!$H$4*2</f>
        <v>1551.22</v>
      </c>
      <c r="N4" s="15">
        <f>'[1]Tabla salarial 2023'!$C$25*2</f>
        <v>1886.76</v>
      </c>
      <c r="O4" s="15">
        <f>'[1]Tabla salarial 2023'!$C$73*2</f>
        <v>2746.2</v>
      </c>
      <c r="P4" s="15">
        <f>'[1]Tabla salarial 2023'!$E$22</f>
        <v>2333.3999999999996</v>
      </c>
      <c r="T4" s="18">
        <f t="shared" si="0"/>
        <v>51398.02</v>
      </c>
      <c r="W4" s="20"/>
    </row>
    <row r="5" spans="1:193" s="18" customFormat="1" x14ac:dyDescent="0.25">
      <c r="A5" s="22" t="s">
        <v>20</v>
      </c>
      <c r="B5" s="23" t="s">
        <v>21</v>
      </c>
      <c r="C5" s="22" t="s">
        <v>33</v>
      </c>
      <c r="D5" s="22"/>
      <c r="E5" s="22"/>
      <c r="F5" s="22" t="s">
        <v>34</v>
      </c>
      <c r="G5" s="24">
        <v>22</v>
      </c>
      <c r="H5" s="24">
        <v>53</v>
      </c>
      <c r="I5" s="24">
        <v>2</v>
      </c>
      <c r="J5" s="22">
        <f>'[1]Tabla salarial 2023'!$E$5</f>
        <v>13041.72</v>
      </c>
      <c r="K5" s="22">
        <f>'[1]Tabla salarial 2023'!$B$19</f>
        <v>6933.84</v>
      </c>
      <c r="L5" s="22">
        <f>'[1]Tabla salarial 2023'!$B$66</f>
        <v>13704</v>
      </c>
      <c r="M5" s="22">
        <f>'[1]Tabla salarial 2023'!$H$5*2</f>
        <v>1585.26</v>
      </c>
      <c r="N5" s="22">
        <f>'[1]Tabla salarial 2023'!$C$19*2</f>
        <v>1155.6400000000001</v>
      </c>
      <c r="O5" s="22">
        <f>'[1]Tabla salarial 2023'!$C$66*2</f>
        <v>2284</v>
      </c>
      <c r="P5" s="22">
        <f>'[1]Tabla salarial 2023'!$E$23</f>
        <v>1906.92</v>
      </c>
      <c r="Q5" s="22"/>
      <c r="R5" s="22"/>
      <c r="S5" s="22"/>
      <c r="T5" s="22">
        <f>SUM(J5:R5)</f>
        <v>40611.379999999997</v>
      </c>
      <c r="U5" s="22"/>
      <c r="V5" s="22"/>
      <c r="W5" s="25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</row>
    <row r="6" spans="1:193" s="7" customFormat="1" x14ac:dyDescent="0.25">
      <c r="A6" s="7" t="s">
        <v>20</v>
      </c>
      <c r="B6" s="7" t="s">
        <v>21</v>
      </c>
      <c r="C6" s="7" t="s">
        <v>28</v>
      </c>
      <c r="F6" s="7" t="s">
        <v>23</v>
      </c>
      <c r="G6" s="8">
        <v>20</v>
      </c>
      <c r="H6" s="8">
        <v>33</v>
      </c>
      <c r="I6" s="8">
        <v>2</v>
      </c>
      <c r="J6" s="7">
        <f>'[1]Tabla salarial 2023'!$E$6</f>
        <v>9792.119999999999</v>
      </c>
      <c r="K6" s="7">
        <f>'[1]Tabla salarial 2023'!$B$17</f>
        <v>5979.96</v>
      </c>
      <c r="L6" s="7">
        <f>'[1]Tabla salarial 2023'!$B$51</f>
        <v>8558.16</v>
      </c>
      <c r="M6" s="7">
        <f>'[1]Tabla salarial 2023'!$H$6*2</f>
        <v>1410.56</v>
      </c>
      <c r="N6" s="7">
        <f>'[1]Tabla salarial 2023'!$C$17*2</f>
        <v>996.66</v>
      </c>
      <c r="O6" s="7">
        <f>'[1]Tabla salarial 2023'!$C$51*2</f>
        <v>1426.36</v>
      </c>
      <c r="P6" s="7">
        <f>'[1]Tabla salarial 2023'!$E$24</f>
        <v>1572.2400000000002</v>
      </c>
      <c r="T6" s="7">
        <f t="shared" si="0"/>
        <v>29736.06</v>
      </c>
      <c r="W6" s="9"/>
    </row>
    <row r="7" spans="1:193" s="7" customFormat="1" x14ac:dyDescent="0.25">
      <c r="A7" s="7" t="s">
        <v>20</v>
      </c>
      <c r="B7" s="7" t="s">
        <v>21</v>
      </c>
      <c r="C7" s="7" t="s">
        <v>28</v>
      </c>
      <c r="F7" s="7" t="s">
        <v>23</v>
      </c>
      <c r="G7" s="8">
        <v>16</v>
      </c>
      <c r="H7" s="8">
        <v>31</v>
      </c>
      <c r="I7" s="8">
        <v>2</v>
      </c>
      <c r="J7" s="7">
        <f>'[1]Tabla salarial 2023'!$E$6</f>
        <v>9792.119999999999</v>
      </c>
      <c r="K7" s="7">
        <f>'[1]Tabla salarial 2023'!$B$13</f>
        <v>4759.2000000000007</v>
      </c>
      <c r="L7" s="7">
        <f>'[1]Tabla salarial 2023'!$B$49</f>
        <v>8095.7999999999993</v>
      </c>
      <c r="M7" s="7">
        <f>'[1]Tabla salarial 2023'!$H$6*2</f>
        <v>1410.56</v>
      </c>
      <c r="N7" s="7">
        <f>'[1]Tabla salarial 2023'!$C$13*2</f>
        <v>793.2</v>
      </c>
      <c r="O7" s="7">
        <f>'[1]Tabla salarial 2023'!$C$49*2</f>
        <v>1349.3</v>
      </c>
      <c r="P7" s="7">
        <f>'[1]Tabla salarial 2023'!$E$24</f>
        <v>1572.2400000000002</v>
      </c>
      <c r="T7" s="7">
        <f t="shared" si="0"/>
        <v>27772.420000000002</v>
      </c>
      <c r="W7" s="9"/>
    </row>
    <row r="8" spans="1:193" s="10" customFormat="1" x14ac:dyDescent="0.25">
      <c r="A8" s="10" t="s">
        <v>20</v>
      </c>
      <c r="B8" s="10" t="s">
        <v>21</v>
      </c>
      <c r="C8" s="10" t="s">
        <v>24</v>
      </c>
      <c r="F8" s="10" t="s">
        <v>25</v>
      </c>
      <c r="G8" s="11">
        <v>18</v>
      </c>
      <c r="H8" s="11">
        <v>28</v>
      </c>
      <c r="I8" s="11">
        <v>1</v>
      </c>
      <c r="J8" s="10">
        <f>'[1]Tabla salarial 2023'!$E$7</f>
        <v>8149.7999999999993</v>
      </c>
      <c r="K8" s="10">
        <f>'[1]Tabla salarial 2023'!$B$15</f>
        <v>5369.4</v>
      </c>
      <c r="L8" s="10">
        <f>'[1]Tabla salarial 2023'!$B$46</f>
        <v>7402.68</v>
      </c>
      <c r="M8" s="10">
        <f>'[1]Tabla salarial 2023'!$H$7*2</f>
        <v>1345.92</v>
      </c>
      <c r="N8" s="10">
        <f>'[1]Tabla salarial 2023'!$C$15*2</f>
        <v>894.9</v>
      </c>
      <c r="O8" s="10">
        <f>'[1]Tabla salarial 2023'!$C$36*2</f>
        <v>853.62</v>
      </c>
      <c r="P8" s="10">
        <f>'[1]Tabla salarial 2023'!$E$25</f>
        <v>1296</v>
      </c>
      <c r="T8" s="10">
        <f t="shared" si="0"/>
        <v>25312.319999999996</v>
      </c>
      <c r="W8" s="12"/>
    </row>
    <row r="9" spans="1:193" s="10" customFormat="1" x14ac:dyDescent="0.25">
      <c r="A9" s="10" t="s">
        <v>20</v>
      </c>
      <c r="B9" s="10" t="s">
        <v>21</v>
      </c>
      <c r="C9" s="10" t="s">
        <v>29</v>
      </c>
      <c r="F9" s="10" t="s">
        <v>25</v>
      </c>
      <c r="G9" s="11">
        <v>18</v>
      </c>
      <c r="H9" s="11">
        <v>28</v>
      </c>
      <c r="I9" s="11">
        <v>1</v>
      </c>
      <c r="J9" s="10">
        <f>'[1]Tabla salarial 2023'!$E$7</f>
        <v>8149.7999999999993</v>
      </c>
      <c r="K9" s="10">
        <f>'[1]Tabla salarial 2023'!$B$15</f>
        <v>5369.4</v>
      </c>
      <c r="L9" s="10">
        <f>'[1]Tabla salarial 2023'!$B$46</f>
        <v>7402.68</v>
      </c>
      <c r="M9" s="10">
        <f>'[1]Tabla salarial 2023'!$H$7*2</f>
        <v>1345.92</v>
      </c>
      <c r="N9" s="10">
        <f>'[1]Tabla salarial 2023'!$C$15*2</f>
        <v>894.9</v>
      </c>
      <c r="O9" s="10">
        <f>'[1]Tabla salarial 2023'!$C$36*2</f>
        <v>853.62</v>
      </c>
      <c r="P9" s="10">
        <f>'[1]Tabla salarial 2023'!$E$25</f>
        <v>1296</v>
      </c>
      <c r="T9" s="10">
        <f t="shared" si="0"/>
        <v>25312.319999999996</v>
      </c>
      <c r="W9" s="12"/>
    </row>
    <row r="10" spans="1:193" s="13" customFormat="1" x14ac:dyDescent="0.25">
      <c r="A10" s="13" t="s">
        <v>20</v>
      </c>
      <c r="B10" s="13" t="s">
        <v>21</v>
      </c>
      <c r="C10" s="13" t="s">
        <v>26</v>
      </c>
      <c r="F10" s="13" t="s">
        <v>25</v>
      </c>
      <c r="G10" s="14">
        <v>14</v>
      </c>
      <c r="H10" s="14">
        <v>27</v>
      </c>
      <c r="I10" s="14">
        <v>6</v>
      </c>
      <c r="J10" s="10">
        <f>'[1]Tabla salarial 2023'!$E$7</f>
        <v>8149.7999999999993</v>
      </c>
      <c r="K10" s="13">
        <f>'[1]Tabla salarial 2023'!$B$11</f>
        <v>4148.5199999999995</v>
      </c>
      <c r="L10" s="13">
        <f>'[1]Tabla salarial 2023'!$B$45</f>
        <v>7078.32</v>
      </c>
      <c r="M10" s="10">
        <f>'[1]Tabla salarial 2023'!$H$7*2</f>
        <v>1345.92</v>
      </c>
      <c r="N10" s="13">
        <f>'[1]Tabla salarial 2023'!$C$11*2</f>
        <v>691.42</v>
      </c>
      <c r="O10" s="10">
        <f>'[1]Tabla salarial 2023'!$C$32*2</f>
        <v>693.04</v>
      </c>
      <c r="P10" s="10">
        <f>'[1]Tabla salarial 2023'!$E$25</f>
        <v>1296</v>
      </c>
      <c r="Q10" s="10"/>
      <c r="T10" s="13">
        <f t="shared" si="0"/>
        <v>23403.019999999997</v>
      </c>
    </row>
    <row r="11" spans="1:193" x14ac:dyDescent="0.25">
      <c r="I11" s="3"/>
      <c r="T11" s="1"/>
    </row>
    <row r="12" spans="1:193" x14ac:dyDescent="0.25">
      <c r="I12" s="6">
        <f>SUM(I2:I11)</f>
        <v>17</v>
      </c>
      <c r="J12" s="1">
        <f>J2-J3</f>
        <v>0</v>
      </c>
    </row>
    <row r="13" spans="1:193" x14ac:dyDescent="0.25">
      <c r="J13" s="2">
        <f>J12/J3</f>
        <v>0</v>
      </c>
      <c r="N13" s="1"/>
    </row>
    <row r="14" spans="1:193" x14ac:dyDescent="0.25">
      <c r="N14" s="2"/>
      <c r="O14" s="1"/>
    </row>
    <row r="15" spans="1:193" x14ac:dyDescent="0.25">
      <c r="N15" s="4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F1-4_2023 - Funcionario Gen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HERRERA CANINO</dc:creator>
  <cp:lastModifiedBy>Jose Alberto Guedes</cp:lastModifiedBy>
  <dcterms:created xsi:type="dcterms:W3CDTF">2017-04-03T08:39:53Z</dcterms:created>
  <dcterms:modified xsi:type="dcterms:W3CDTF">2023-04-24T09:39:21Z</dcterms:modified>
</cp:coreProperties>
</file>